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<sst xmlns="http://schemas.openxmlformats.org/spreadsheetml/2006/main" count="101" uniqueCount="73">
  <si>
    <t>こたえ</t>
  </si>
  <si>
    <t>①</t>
  </si>
  <si>
    <t>③</t>
  </si>
  <si>
    <t>②</t>
  </si>
  <si>
    <t>ぶんしょう　もんだい</t>
  </si>
  <si>
    <t>しき</t>
  </si>
  <si>
    <t>=</t>
  </si>
  <si>
    <t>ケーキが</t>
  </si>
  <si>
    <t>さつまいもが</t>
  </si>
  <si>
    <t>公園に　子どもが　何人か　いました。</t>
  </si>
  <si>
    <t>おり紙が　何まいか　ありました。</t>
  </si>
  <si>
    <t>ひろしくんは，</t>
  </si>
  <si>
    <t>こに　なりました。</t>
  </si>
  <si>
    <t>まいに　なりました。</t>
  </si>
  <si>
    <t>人に　なりました。</t>
  </si>
  <si>
    <t>こ　ありました。　何こか　売れたので　のこりは</t>
  </si>
  <si>
    <t>ケーキは　何こ　売れたのでしょう。</t>
  </si>
  <si>
    <t>こ　とれました。　何こか　あげたので，　のこりは</t>
  </si>
  <si>
    <t>何こ　あげたかを　もとめましょう。</t>
  </si>
  <si>
    <t>かごに　ボールが</t>
  </si>
  <si>
    <t>こ　ありました。　何こか　あそびにつかったので　のこりは</t>
  </si>
  <si>
    <t>何こ　あそびに　つかったでしょう。</t>
  </si>
  <si>
    <t>いちごが</t>
  </si>
  <si>
    <t>こ　ありました。　何こか　たべたので，のこりは</t>
  </si>
  <si>
    <t>いちごを　何こ　たべたのでしょう。</t>
  </si>
  <si>
    <t>人　帰ったら，のこりが</t>
  </si>
  <si>
    <t>子どもは　はじめに　何人　いたでしょう。</t>
  </si>
  <si>
    <t>まい　つかったら，　のこりが</t>
  </si>
  <si>
    <t>おり紙は　はじめに　何まい　あったかを　もとめましょう。</t>
  </si>
  <si>
    <t>まい　あげました。　のこりは</t>
  </si>
  <si>
    <t>円の　ガムを　かったら，のこりの　お金が</t>
  </si>
  <si>
    <t>円に　なりました。</t>
  </si>
  <si>
    <t>ひろしくんは，はじめに　何円　もって　いましたか。</t>
  </si>
  <si>
    <t>りかさんは，えはがきを　何まいか　もって　いました。おとうとに</t>
  </si>
  <si>
    <t>りかさんは，　はじめに　何まい　もって　いましたか。</t>
  </si>
  <si>
    <t>=</t>
  </si>
  <si>
    <t>　 年　組</t>
  </si>
  <si>
    <t>１つ分の大きさ</t>
  </si>
  <si>
    <t>×</t>
  </si>
  <si>
    <t>いくつ分</t>
  </si>
  <si>
    <t>＝</t>
  </si>
  <si>
    <t>全体の大きさ</t>
  </si>
  <si>
    <t>バスが</t>
  </si>
  <si>
    <t>台あります。１台に</t>
  </si>
  <si>
    <t>人ずつ乗れます。</t>
  </si>
  <si>
    <t>全部で何人乗れるでしょう。</t>
  </si>
  <si>
    <t>人</t>
  </si>
  <si>
    <t>トランプを</t>
  </si>
  <si>
    <t>人に配ったら、</t>
  </si>
  <si>
    <t>まいずつになりました。</t>
  </si>
  <si>
    <t>はじめにトランプが何まいあったかもとめましょう。</t>
  </si>
  <si>
    <t>まい</t>
  </si>
  <si>
    <t>おはじきを</t>
  </si>
  <si>
    <t>ふくろ買います。１ふくろは</t>
  </si>
  <si>
    <t>円です。</t>
  </si>
  <si>
    <t>代金は何円でしょう。</t>
  </si>
  <si>
    <t>円</t>
  </si>
  <si>
    <t>ジュースは全部で何ｍＬひつようかもとめましょう。</t>
  </si>
  <si>
    <t>ｍＬ</t>
  </si>
  <si>
    <t>運動会で、３年生全員で組み体そうをします。</t>
  </si>
  <si>
    <t>人ずつのはんをつくったら、</t>
  </si>
  <si>
    <t>はんできました。</t>
  </si>
  <si>
    <t>３年生全員の人数をもとめましょう。</t>
  </si>
  <si>
    <t>人の子どもが、はり金を使って工作をします。はり金を１人</t>
  </si>
  <si>
    <t>ｃｍずつ使うとすると、</t>
  </si>
  <si>
    <t>全部で何ｃｍひつようでしょう。</t>
  </si>
  <si>
    <t>ｃｍ</t>
  </si>
  <si>
    <t>×</t>
  </si>
  <si>
    <t>１人に</t>
  </si>
  <si>
    <t>ｍＬずつ、</t>
  </si>
  <si>
    <t>人の子どもにジュースを配ります。</t>
  </si>
  <si>
    <t>☆　次のことばの式にあてはめて式を書き、答えをだしましょう。</t>
  </si>
  <si>
    <t>4.かけ算の筆算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</si>
</sst>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6"/>
      <name val="ＭＳ ゴシック"/>
      <family val="3"/>
    </font>
    <font>
      <sz val="16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9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AI13" sqref="AI13"/>
    </sheetView>
  </sheetViews>
  <sheetFormatPr defaultColWidth="9.00390625" defaultRowHeight="13.5"/>
  <cols>
    <col min="1" max="1" width="3.75390625" style="0" customWidth="1"/>
    <col min="2" max="2" width="2.50390625" style="0" customWidth="1"/>
    <col min="3" max="3" width="3.75390625" style="0" customWidth="1"/>
    <col min="4" max="4" width="6.25390625" style="6" customWidth="1"/>
    <col min="5" max="5" width="6.25390625" style="0" customWidth="1"/>
    <col min="6" max="6" width="3.75390625" style="6" customWidth="1"/>
    <col min="7" max="10" width="6.25390625" style="0" customWidth="1"/>
    <col min="11" max="11" width="6.25390625" style="6" customWidth="1"/>
    <col min="12" max="19" width="3.75390625" style="6" customWidth="1"/>
    <col min="20" max="20" width="3.75390625" style="0" customWidth="1"/>
    <col min="21" max="21" width="1.25" style="0" customWidth="1"/>
    <col min="22" max="22" width="8.25390625" style="0" customWidth="1"/>
    <col min="23" max="23" width="3.75390625" style="20" hidden="1" customWidth="1"/>
    <col min="24" max="24" width="28.875" style="0" hidden="1" customWidth="1"/>
    <col min="25" max="25" width="3.75390625" style="20" hidden="1" customWidth="1"/>
    <col min="26" max="26" width="35.00390625" style="0" hidden="1" customWidth="1"/>
    <col min="27" max="27" width="4.50390625" style="0" hidden="1" customWidth="1"/>
    <col min="28" max="28" width="19.75390625" style="0" hidden="1" customWidth="1"/>
    <col min="29" max="29" width="29.75390625" style="0" hidden="1" customWidth="1"/>
    <col min="30" max="30" width="6.00390625" style="0" hidden="1" customWidth="1"/>
    <col min="31" max="32" width="5.00390625" style="0" hidden="1" customWidth="1"/>
  </cols>
  <sheetData>
    <row r="1" spans="1:25" s="1" customFormat="1" ht="27.75" customHeight="1">
      <c r="A1" s="17" t="s">
        <v>72</v>
      </c>
      <c r="D1" s="4"/>
      <c r="F1" s="4"/>
      <c r="G1" s="18" t="s">
        <v>4</v>
      </c>
      <c r="K1" s="4"/>
      <c r="L1" s="4"/>
      <c r="M1" s="4"/>
      <c r="N1" s="4"/>
      <c r="O1" s="4"/>
      <c r="P1" s="4"/>
      <c r="Q1" s="62" t="str">
        <f ca="1">MID(CELL("filename"),SEARCH("[",CELL("filename"))+1,SEARCH("]",CELL("filename"))-SEARCH("[",CELL("filename"))-5)&amp;"  Gifu算数研"</f>
        <v>030480  Gifu算数研</v>
      </c>
      <c r="R1" s="62"/>
      <c r="S1" s="62"/>
      <c r="T1" s="62"/>
      <c r="U1" s="62"/>
      <c r="W1" s="20"/>
      <c r="Y1" s="20"/>
    </row>
    <row r="2" spans="3:29" s="1" customFormat="1" ht="30" customHeight="1">
      <c r="C2" s="63">
        <f ca="1">TODAY()</f>
        <v>44234</v>
      </c>
      <c r="D2" s="63"/>
      <c r="E2" s="63"/>
      <c r="F2" s="63"/>
      <c r="G2" s="5"/>
      <c r="H2" s="5"/>
      <c r="I2" s="5"/>
      <c r="J2" s="7" t="s">
        <v>36</v>
      </c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23"/>
      <c r="W2" s="23"/>
      <c r="Y2" s="20"/>
      <c r="AC2" s="20"/>
    </row>
    <row r="3" spans="1:19" ht="7.5" customHeight="1">
      <c r="A3" s="10"/>
      <c r="R3" s="21"/>
      <c r="S3" s="21"/>
    </row>
    <row r="4" spans="1:19" ht="22.5" customHeight="1">
      <c r="A4" s="10" t="s">
        <v>71</v>
      </c>
      <c r="R4" s="21"/>
      <c r="S4" s="21"/>
    </row>
    <row r="5" spans="1:19" ht="7.5" customHeight="1">
      <c r="A5" s="10"/>
      <c r="R5" s="21"/>
      <c r="S5" s="21"/>
    </row>
    <row r="6" spans="1:19" ht="22.5" customHeight="1">
      <c r="A6" s="10"/>
      <c r="D6" s="55" t="s">
        <v>37</v>
      </c>
      <c r="E6" s="58"/>
      <c r="F6" s="56"/>
      <c r="G6" s="47" t="s">
        <v>38</v>
      </c>
      <c r="H6" s="55" t="s">
        <v>39</v>
      </c>
      <c r="I6" s="56"/>
      <c r="J6" s="47" t="s">
        <v>40</v>
      </c>
      <c r="K6" s="55" t="s">
        <v>41</v>
      </c>
      <c r="L6" s="58"/>
      <c r="M6" s="56"/>
      <c r="R6" s="21"/>
      <c r="S6" s="21"/>
    </row>
    <row r="7" spans="1:19" ht="15" customHeight="1">
      <c r="A7" s="10"/>
      <c r="R7" s="21"/>
      <c r="S7" s="21"/>
    </row>
    <row r="8" spans="1:32" s="14" customFormat="1" ht="22.5" customHeight="1">
      <c r="A8" s="38" t="s">
        <v>1</v>
      </c>
      <c r="B8" s="39"/>
      <c r="C8" s="40" t="str">
        <f>CONCATENATE(VLOOKUP(Y24,$W$8:$AC$22,2),"　",WIDECHAR(VLOOKUP(Y24,$W$8:$AC$22,3))," ",VLOOKUP(Y24,$W$8:$AC$22,4))</f>
        <v>バスが　８ 台あります。１台に</v>
      </c>
      <c r="D8" s="16"/>
      <c r="E8" s="12"/>
      <c r="F8" s="16"/>
      <c r="G8" s="12"/>
      <c r="H8" s="24"/>
      <c r="I8" s="12"/>
      <c r="J8" s="12"/>
      <c r="L8" s="12"/>
      <c r="M8" s="12"/>
      <c r="N8" s="12"/>
      <c r="O8" s="12"/>
      <c r="P8" s="12"/>
      <c r="Q8" s="27"/>
      <c r="R8" s="22"/>
      <c r="S8" s="22"/>
      <c r="T8" s="11"/>
      <c r="W8" s="19">
        <v>1</v>
      </c>
      <c r="X8" s="37" t="s">
        <v>42</v>
      </c>
      <c r="Y8" s="19">
        <f ca="1">INT(RAND()*8+2)</f>
        <v>8</v>
      </c>
      <c r="Z8" s="37" t="s">
        <v>43</v>
      </c>
      <c r="AA8" s="19">
        <f ca="1">INT(RAND()*89+11)</f>
        <v>57</v>
      </c>
      <c r="AB8" s="37" t="s">
        <v>44</v>
      </c>
      <c r="AC8" s="37" t="s">
        <v>45</v>
      </c>
      <c r="AD8" s="14" t="s">
        <v>46</v>
      </c>
      <c r="AE8" s="14">
        <f>AA8</f>
        <v>57</v>
      </c>
      <c r="AF8" s="14">
        <f>Y8</f>
        <v>8</v>
      </c>
    </row>
    <row r="9" spans="1:32" s="14" customFormat="1" ht="22.5" customHeight="1">
      <c r="A9" s="11"/>
      <c r="B9" s="40" t="str">
        <f>CONCATENATE(WIDECHAR(VLOOKUP(Y24,$W$8:$AC$22,5))," ",VLOOKUP(Y24,$W$8:$AC$22,6))</f>
        <v>５７ 人ずつ乗れます。</v>
      </c>
      <c r="C9" s="41"/>
      <c r="D9" s="15"/>
      <c r="F9" s="15"/>
      <c r="H9" s="25"/>
      <c r="I9" s="11"/>
      <c r="K9" s="15"/>
      <c r="L9" s="15"/>
      <c r="M9" s="15"/>
      <c r="N9" s="15"/>
      <c r="O9" s="15"/>
      <c r="P9" s="15"/>
      <c r="Q9" s="13"/>
      <c r="R9" s="22"/>
      <c r="S9" s="22"/>
      <c r="T9" s="11"/>
      <c r="W9" s="19">
        <v>2</v>
      </c>
      <c r="X9" s="37" t="s">
        <v>47</v>
      </c>
      <c r="Y9" s="19">
        <f ca="1">INT(RAND()*8+2)</f>
        <v>7</v>
      </c>
      <c r="Z9" s="37" t="s">
        <v>48</v>
      </c>
      <c r="AA9" s="19">
        <f ca="1">INT(RAND()*9+11)</f>
        <v>17</v>
      </c>
      <c r="AB9" s="37" t="s">
        <v>49</v>
      </c>
      <c r="AC9" s="37" t="s">
        <v>50</v>
      </c>
      <c r="AD9" s="14" t="s">
        <v>51</v>
      </c>
      <c r="AE9" s="14">
        <f>AA9</f>
        <v>17</v>
      </c>
      <c r="AF9" s="14">
        <f>Y9</f>
        <v>7</v>
      </c>
    </row>
    <row r="10" spans="1:32" s="14" customFormat="1" ht="22.5" customHeight="1">
      <c r="A10" s="11"/>
      <c r="B10" s="41"/>
      <c r="C10" s="40" t="str">
        <f>VLOOKUP(Y24,$W$8:$AC$22,7)</f>
        <v>全部で何人乗れるでしょう。</v>
      </c>
      <c r="D10" s="16"/>
      <c r="E10" s="12"/>
      <c r="F10" s="12"/>
      <c r="G10" s="12"/>
      <c r="H10" s="24"/>
      <c r="I10" s="12"/>
      <c r="J10" s="12"/>
      <c r="K10" s="12"/>
      <c r="L10" s="12"/>
      <c r="M10" s="12"/>
      <c r="N10" s="12"/>
      <c r="O10" s="12"/>
      <c r="P10" s="12"/>
      <c r="Q10" s="13"/>
      <c r="R10" s="22"/>
      <c r="S10" s="22"/>
      <c r="T10" s="11"/>
      <c r="W10" s="19">
        <v>3</v>
      </c>
      <c r="X10" s="37" t="s">
        <v>52</v>
      </c>
      <c r="Y10" s="19">
        <f ca="1">INT(RAND()*8+2)</f>
        <v>8</v>
      </c>
      <c r="Z10" s="37" t="s">
        <v>53</v>
      </c>
      <c r="AA10" s="19">
        <f ca="1">INT(RAND()*9+11)*10</f>
        <v>190</v>
      </c>
      <c r="AB10" s="37" t="s">
        <v>54</v>
      </c>
      <c r="AC10" s="37" t="s">
        <v>55</v>
      </c>
      <c r="AD10" s="14" t="s">
        <v>56</v>
      </c>
      <c r="AE10" s="14">
        <f>AA10</f>
        <v>190</v>
      </c>
      <c r="AF10" s="14">
        <f>Y10</f>
        <v>8</v>
      </c>
    </row>
    <row r="11" spans="1:32" s="14" customFormat="1" ht="22.5" customHeight="1">
      <c r="A11" s="11"/>
      <c r="B11" s="11"/>
      <c r="D11" s="16"/>
      <c r="E11" s="12"/>
      <c r="F11" s="12"/>
      <c r="G11" s="12"/>
      <c r="H11" s="24"/>
      <c r="I11" s="12"/>
      <c r="J11" s="12"/>
      <c r="K11" s="12"/>
      <c r="L11" s="12"/>
      <c r="M11" s="12"/>
      <c r="N11" s="12"/>
      <c r="O11" s="12"/>
      <c r="P11" s="12"/>
      <c r="Q11" s="13"/>
      <c r="R11" s="22"/>
      <c r="S11" s="22"/>
      <c r="T11" s="11"/>
      <c r="W11" s="19">
        <v>4</v>
      </c>
      <c r="X11" s="37" t="s">
        <v>68</v>
      </c>
      <c r="Y11" s="19">
        <f ca="1">INT(RAND()*9+11)*10</f>
        <v>130</v>
      </c>
      <c r="Z11" s="37" t="s">
        <v>69</v>
      </c>
      <c r="AA11" s="19">
        <f ca="1">INT(RAND()*8+2)</f>
        <v>9</v>
      </c>
      <c r="AB11" s="37" t="s">
        <v>70</v>
      </c>
      <c r="AC11" s="37" t="s">
        <v>57</v>
      </c>
      <c r="AD11" s="14" t="s">
        <v>58</v>
      </c>
      <c r="AE11" s="14">
        <f>Y11</f>
        <v>130</v>
      </c>
      <c r="AF11" s="14">
        <f>AA11</f>
        <v>9</v>
      </c>
    </row>
    <row r="12" spans="1:32" s="14" customFormat="1" ht="22.5" customHeight="1">
      <c r="A12" s="11"/>
      <c r="B12" s="11"/>
      <c r="D12" s="13"/>
      <c r="E12" s="12"/>
      <c r="F12" s="12"/>
      <c r="G12" s="12"/>
      <c r="H12" s="24"/>
      <c r="I12" s="12"/>
      <c r="J12" s="12"/>
      <c r="K12" s="12"/>
      <c r="L12" s="12"/>
      <c r="M12" s="12"/>
      <c r="N12" s="12"/>
      <c r="O12" s="12"/>
      <c r="P12" s="12"/>
      <c r="Q12" s="13"/>
      <c r="R12" s="22"/>
      <c r="S12" s="22"/>
      <c r="T12" s="11"/>
      <c r="W12" s="19">
        <v>5</v>
      </c>
      <c r="X12" s="37" t="s">
        <v>59</v>
      </c>
      <c r="Y12" s="19">
        <f ca="1">INT(RAND()*9+11)</f>
        <v>12</v>
      </c>
      <c r="Z12" s="37" t="s">
        <v>60</v>
      </c>
      <c r="AA12" s="19">
        <f ca="1">INT(RAND()*8+2)</f>
        <v>2</v>
      </c>
      <c r="AB12" s="37" t="s">
        <v>61</v>
      </c>
      <c r="AC12" s="37" t="s">
        <v>62</v>
      </c>
      <c r="AD12" s="14" t="s">
        <v>46</v>
      </c>
      <c r="AE12" s="14">
        <f>Y12</f>
        <v>12</v>
      </c>
      <c r="AF12" s="14">
        <f>AA12</f>
        <v>2</v>
      </c>
    </row>
    <row r="13" spans="1:32" s="14" customFormat="1" ht="37.5" customHeight="1">
      <c r="A13" s="11"/>
      <c r="B13" s="57" t="s">
        <v>5</v>
      </c>
      <c r="C13" s="57"/>
      <c r="D13" s="55"/>
      <c r="E13" s="56"/>
      <c r="F13" s="48" t="s">
        <v>67</v>
      </c>
      <c r="G13" s="53"/>
      <c r="H13" s="54"/>
      <c r="I13" s="42" t="s">
        <v>35</v>
      </c>
      <c r="J13" s="53"/>
      <c r="K13" s="54"/>
      <c r="M13" s="59" t="s">
        <v>0</v>
      </c>
      <c r="N13" s="59"/>
      <c r="O13" s="28"/>
      <c r="P13" s="28"/>
      <c r="Q13" s="29"/>
      <c r="R13" s="30"/>
      <c r="S13" s="30"/>
      <c r="T13" s="31"/>
      <c r="W13" s="19">
        <v>6</v>
      </c>
      <c r="X13" s="37"/>
      <c r="Y13" s="19">
        <f ca="1">INT(RAND()*8+2)</f>
        <v>2</v>
      </c>
      <c r="Z13" s="37" t="s">
        <v>63</v>
      </c>
      <c r="AA13" s="19">
        <f ca="1">INT(RAND()*9+11)*10</f>
        <v>140</v>
      </c>
      <c r="AB13" s="37" t="s">
        <v>64</v>
      </c>
      <c r="AC13" s="37" t="s">
        <v>65</v>
      </c>
      <c r="AD13" s="14" t="s">
        <v>66</v>
      </c>
      <c r="AE13" s="14">
        <f>AA13</f>
        <v>140</v>
      </c>
      <c r="AF13" s="14">
        <f>Y13</f>
        <v>2</v>
      </c>
    </row>
    <row r="14" spans="1:29" s="14" customFormat="1" ht="22.5" customHeight="1">
      <c r="A14" s="11"/>
      <c r="B14" s="11"/>
      <c r="D14" s="13"/>
      <c r="E14" s="12"/>
      <c r="F14" s="12"/>
      <c r="G14" s="12"/>
      <c r="H14" s="24"/>
      <c r="I14" s="12"/>
      <c r="J14" s="12"/>
      <c r="K14" s="12"/>
      <c r="L14" s="12"/>
      <c r="M14" s="12"/>
      <c r="N14" s="12"/>
      <c r="O14" s="12"/>
      <c r="P14" s="12"/>
      <c r="Q14" s="13"/>
      <c r="R14" s="22"/>
      <c r="S14" s="22"/>
      <c r="T14" s="11"/>
      <c r="W14" s="19"/>
      <c r="X14" s="37"/>
      <c r="Y14" s="19"/>
      <c r="Z14" s="37"/>
      <c r="AA14" s="19"/>
      <c r="AB14" s="37"/>
      <c r="AC14" s="37"/>
    </row>
    <row r="15" spans="1:30" s="14" customFormat="1" ht="22.5" customHeight="1">
      <c r="A15" s="38" t="s">
        <v>3</v>
      </c>
      <c r="B15" s="39"/>
      <c r="C15" s="40" t="str">
        <f>CONCATENATE(VLOOKUP(AA24,$W$8:$AC$22,2),"　",WIDECHAR(VLOOKUP(AA24,$W$8:$AC$22,3))," ",VLOOKUP(AA24,$W$8:$AC$22,4))</f>
        <v>１人に　１３０ ｍＬずつ、</v>
      </c>
      <c r="D15" s="15"/>
      <c r="F15" s="15"/>
      <c r="H15" s="25"/>
      <c r="I15" s="11"/>
      <c r="K15" s="15"/>
      <c r="L15" s="15"/>
      <c r="M15" s="15"/>
      <c r="N15" s="15"/>
      <c r="O15" s="15"/>
      <c r="P15" s="15"/>
      <c r="Q15" s="13"/>
      <c r="R15" s="22"/>
      <c r="S15" s="22"/>
      <c r="T15" s="11"/>
      <c r="W15" s="19">
        <v>8</v>
      </c>
      <c r="X15" s="37" t="s">
        <v>7</v>
      </c>
      <c r="Y15" s="19">
        <f ca="1">INT(RAND()*25+11)</f>
        <v>26</v>
      </c>
      <c r="Z15" s="37" t="s">
        <v>15</v>
      </c>
      <c r="AA15" s="19">
        <f ca="1">INT(RAND()*(Y15-15)+11)</f>
        <v>20</v>
      </c>
      <c r="AB15" s="37" t="s">
        <v>12</v>
      </c>
      <c r="AC15" s="37" t="s">
        <v>16</v>
      </c>
      <c r="AD15" s="14" t="str">
        <f aca="true" t="shared" si="0" ref="AD15:AD22">LEFT(AB15,FIND("　",AB15)-2)</f>
        <v>こ</v>
      </c>
    </row>
    <row r="16" spans="1:30" s="14" customFormat="1" ht="22.5" customHeight="1">
      <c r="A16" s="11"/>
      <c r="B16" s="40" t="str">
        <f>CONCATENATE(WIDECHAR(VLOOKUP(AA24,$W$8:$AC$22,5))," ",VLOOKUP(AA24,$W$8:$AC$22,6))</f>
        <v>９ 人の子どもにジュースを配ります。</v>
      </c>
      <c r="C16" s="41"/>
      <c r="D16" s="13"/>
      <c r="E16" s="12"/>
      <c r="F16" s="12"/>
      <c r="G16" s="12"/>
      <c r="H16" s="24"/>
      <c r="I16" s="12"/>
      <c r="J16" s="12"/>
      <c r="K16" s="12"/>
      <c r="L16" s="12"/>
      <c r="M16" s="12"/>
      <c r="N16" s="12"/>
      <c r="O16" s="12"/>
      <c r="P16" s="12"/>
      <c r="Q16" s="13"/>
      <c r="R16" s="22"/>
      <c r="S16" s="22"/>
      <c r="T16" s="11"/>
      <c r="W16" s="19">
        <v>9</v>
      </c>
      <c r="X16" s="37" t="s">
        <v>8</v>
      </c>
      <c r="Y16" s="19">
        <f ca="1">INT(RAND()*25+11)</f>
        <v>11</v>
      </c>
      <c r="Z16" s="37" t="s">
        <v>17</v>
      </c>
      <c r="AA16" s="19">
        <f ca="1">INT(RAND()*(Y16-15)+11)</f>
        <v>10</v>
      </c>
      <c r="AB16" s="37" t="s">
        <v>12</v>
      </c>
      <c r="AC16" s="37" t="s">
        <v>18</v>
      </c>
      <c r="AD16" s="14" t="str">
        <f t="shared" si="0"/>
        <v>こ</v>
      </c>
    </row>
    <row r="17" spans="1:30" s="14" customFormat="1" ht="22.5" customHeight="1">
      <c r="A17" s="11"/>
      <c r="B17" s="39"/>
      <c r="C17" s="40" t="str">
        <f>VLOOKUP(AA24,$W$8:$AC$22,7)</f>
        <v>ジュースは全部で何ｍＬひつようかもとめましょう。</v>
      </c>
      <c r="D17" s="15"/>
      <c r="F17" s="15"/>
      <c r="H17" s="25"/>
      <c r="I17" s="11"/>
      <c r="K17" s="15"/>
      <c r="L17" s="15"/>
      <c r="M17" s="15"/>
      <c r="N17" s="15"/>
      <c r="O17" s="15"/>
      <c r="P17" s="15"/>
      <c r="Q17" s="13"/>
      <c r="R17" s="22"/>
      <c r="S17" s="22"/>
      <c r="T17" s="11"/>
      <c r="W17" s="19">
        <v>10</v>
      </c>
      <c r="X17" s="37" t="s">
        <v>19</v>
      </c>
      <c r="Y17" s="19">
        <f ca="1">INT(RAND()*25+11)</f>
        <v>28</v>
      </c>
      <c r="Z17" s="37" t="s">
        <v>20</v>
      </c>
      <c r="AA17" s="19">
        <f ca="1">INT(RAND()*(Y17-15)+11)</f>
        <v>23</v>
      </c>
      <c r="AB17" s="37" t="s">
        <v>12</v>
      </c>
      <c r="AC17" s="37" t="s">
        <v>21</v>
      </c>
      <c r="AD17" s="14" t="str">
        <f t="shared" si="0"/>
        <v>こ</v>
      </c>
    </row>
    <row r="18" spans="1:30" s="14" customFormat="1" ht="22.5" customHeight="1">
      <c r="A18" s="11"/>
      <c r="B18" s="11"/>
      <c r="D18" s="15"/>
      <c r="F18" s="15"/>
      <c r="H18" s="25"/>
      <c r="I18" s="11"/>
      <c r="K18" s="15"/>
      <c r="L18" s="15"/>
      <c r="M18" s="15"/>
      <c r="N18" s="15"/>
      <c r="O18" s="15"/>
      <c r="P18" s="15"/>
      <c r="Q18" s="13"/>
      <c r="R18" s="22"/>
      <c r="S18" s="22"/>
      <c r="T18" s="11"/>
      <c r="W18" s="19">
        <v>11</v>
      </c>
      <c r="X18" s="37" t="s">
        <v>22</v>
      </c>
      <c r="Y18" s="19">
        <f ca="1">INT(RAND()*25+11)</f>
        <v>18</v>
      </c>
      <c r="Z18" s="37" t="s">
        <v>23</v>
      </c>
      <c r="AA18" s="19">
        <f ca="1">INT(RAND()*(Y18-15)+11)</f>
        <v>13</v>
      </c>
      <c r="AB18" s="37" t="s">
        <v>12</v>
      </c>
      <c r="AC18" s="37" t="s">
        <v>24</v>
      </c>
      <c r="AD18" s="14" t="str">
        <f t="shared" si="0"/>
        <v>こ</v>
      </c>
    </row>
    <row r="19" spans="1:30" s="14" customFormat="1" ht="22.5" customHeight="1">
      <c r="A19" s="11"/>
      <c r="B19" s="11"/>
      <c r="D19" s="15"/>
      <c r="F19" s="15"/>
      <c r="H19" s="25"/>
      <c r="I19" s="11"/>
      <c r="K19" s="15"/>
      <c r="L19" s="15"/>
      <c r="M19" s="15"/>
      <c r="N19" s="15"/>
      <c r="O19" s="15"/>
      <c r="P19" s="15"/>
      <c r="Q19" s="13"/>
      <c r="R19" s="22"/>
      <c r="S19" s="22"/>
      <c r="T19" s="11"/>
      <c r="W19" s="19">
        <v>12</v>
      </c>
      <c r="X19" s="37" t="s">
        <v>9</v>
      </c>
      <c r="Y19" s="19">
        <f ca="1">INT(RAND()*20+5)</f>
        <v>21</v>
      </c>
      <c r="Z19" s="37" t="s">
        <v>25</v>
      </c>
      <c r="AA19" s="19">
        <f ca="1">INT(RAND()*20+5)</f>
        <v>16</v>
      </c>
      <c r="AB19" s="37" t="s">
        <v>14</v>
      </c>
      <c r="AC19" s="37" t="s">
        <v>26</v>
      </c>
      <c r="AD19" s="14" t="str">
        <f t="shared" si="0"/>
        <v>人</v>
      </c>
    </row>
    <row r="20" spans="1:30" s="14" customFormat="1" ht="37.5" customHeight="1">
      <c r="A20" s="11"/>
      <c r="B20" s="57" t="s">
        <v>5</v>
      </c>
      <c r="C20" s="57"/>
      <c r="D20" s="55"/>
      <c r="E20" s="56"/>
      <c r="F20" s="48" t="s">
        <v>67</v>
      </c>
      <c r="G20" s="53"/>
      <c r="H20" s="54"/>
      <c r="I20" s="42" t="s">
        <v>6</v>
      </c>
      <c r="J20" s="53"/>
      <c r="K20" s="54"/>
      <c r="M20" s="59" t="s">
        <v>0</v>
      </c>
      <c r="N20" s="59"/>
      <c r="O20" s="28"/>
      <c r="P20" s="28"/>
      <c r="Q20" s="29"/>
      <c r="R20" s="30"/>
      <c r="S20" s="30"/>
      <c r="T20" s="31"/>
      <c r="W20" s="19">
        <v>14</v>
      </c>
      <c r="X20" s="37" t="s">
        <v>10</v>
      </c>
      <c r="Y20" s="19">
        <f ca="1">INT(RAND()*20+5)</f>
        <v>23</v>
      </c>
      <c r="Z20" s="37" t="s">
        <v>27</v>
      </c>
      <c r="AA20" s="19">
        <f ca="1">INT(RAND()*20+5)</f>
        <v>11</v>
      </c>
      <c r="AB20" s="37" t="s">
        <v>13</v>
      </c>
      <c r="AC20" s="37" t="s">
        <v>28</v>
      </c>
      <c r="AD20" s="14" t="str">
        <f t="shared" si="0"/>
        <v>まい</v>
      </c>
    </row>
    <row r="21" spans="1:30" s="14" customFormat="1" ht="22.5" customHeight="1">
      <c r="A21" s="11"/>
      <c r="B21" s="11"/>
      <c r="D21" s="15"/>
      <c r="F21" s="15"/>
      <c r="H21" s="25"/>
      <c r="I21" s="11"/>
      <c r="K21" s="15"/>
      <c r="L21" s="15"/>
      <c r="M21" s="15"/>
      <c r="N21" s="15"/>
      <c r="O21" s="15"/>
      <c r="P21" s="15"/>
      <c r="Q21" s="13"/>
      <c r="R21" s="22"/>
      <c r="S21" s="22"/>
      <c r="T21" s="11"/>
      <c r="W21" s="19">
        <v>15</v>
      </c>
      <c r="X21" s="37" t="s">
        <v>33</v>
      </c>
      <c r="Y21" s="19">
        <f ca="1">INT(RAND()*20+5)</f>
        <v>11</v>
      </c>
      <c r="Z21" s="37" t="s">
        <v>29</v>
      </c>
      <c r="AA21" s="19">
        <f ca="1">INT(RAND()*20+5)</f>
        <v>7</v>
      </c>
      <c r="AB21" s="37" t="s">
        <v>13</v>
      </c>
      <c r="AC21" s="37" t="s">
        <v>34</v>
      </c>
      <c r="AD21" s="14" t="str">
        <f t="shared" si="0"/>
        <v>まい</v>
      </c>
    </row>
    <row r="22" spans="1:30" s="14" customFormat="1" ht="22.5" customHeight="1">
      <c r="A22" s="38" t="s">
        <v>2</v>
      </c>
      <c r="B22" s="39"/>
      <c r="C22" s="40" t="str">
        <f>CONCATENATE(VLOOKUP(AC24,$W$8:$AC$22,2),"　",WIDECHAR(VLOOKUP(AC24,$W$8:$AC$22,3))," ",VLOOKUP(AC24,$W$8:$AC$22,4))</f>
        <v>運動会で、３年生全員で組み体そうをします。　１２ 人ずつのはんをつくったら、</v>
      </c>
      <c r="D22" s="15"/>
      <c r="F22" s="15"/>
      <c r="H22" s="25"/>
      <c r="I22" s="11"/>
      <c r="K22" s="15"/>
      <c r="L22" s="15"/>
      <c r="M22" s="15"/>
      <c r="N22" s="15"/>
      <c r="O22" s="15"/>
      <c r="P22" s="15"/>
      <c r="Q22" s="13"/>
      <c r="R22" s="22"/>
      <c r="S22" s="22"/>
      <c r="T22" s="11"/>
      <c r="W22" s="19">
        <v>16</v>
      </c>
      <c r="X22" s="37" t="s">
        <v>11</v>
      </c>
      <c r="Y22" s="19">
        <f ca="1">INT(RAND()*9+1)*10</f>
        <v>70</v>
      </c>
      <c r="Z22" s="37" t="s">
        <v>30</v>
      </c>
      <c r="AA22" s="19">
        <f ca="1">INT(RAND()*9+1)*10</f>
        <v>70</v>
      </c>
      <c r="AB22" s="37" t="s">
        <v>31</v>
      </c>
      <c r="AC22" s="37" t="s">
        <v>32</v>
      </c>
      <c r="AD22" s="14" t="str">
        <f t="shared" si="0"/>
        <v>円</v>
      </c>
    </row>
    <row r="23" spans="1:25" s="14" customFormat="1" ht="22.5" customHeight="1">
      <c r="A23" s="11"/>
      <c r="B23" s="40" t="str">
        <f>CONCATENATE(WIDECHAR(VLOOKUP(AC24,$W$8:$AC$22,5))," ",VLOOKUP(AC24,$W$8:$AC$22,6))</f>
        <v>２ はんできました。</v>
      </c>
      <c r="C23" s="41"/>
      <c r="D23" s="13"/>
      <c r="E23" s="12"/>
      <c r="F23" s="12"/>
      <c r="G23" s="12"/>
      <c r="H23" s="24"/>
      <c r="I23" s="12"/>
      <c r="J23" s="12"/>
      <c r="K23" s="12"/>
      <c r="L23" s="12"/>
      <c r="M23" s="12"/>
      <c r="N23" s="12"/>
      <c r="O23" s="12"/>
      <c r="P23" s="12"/>
      <c r="Q23" s="13"/>
      <c r="R23" s="22"/>
      <c r="S23" s="22"/>
      <c r="T23" s="11"/>
      <c r="W23" s="19"/>
      <c r="Y23" s="19"/>
    </row>
    <row r="24" spans="1:29" s="14" customFormat="1" ht="22.5" customHeight="1">
      <c r="A24" s="11"/>
      <c r="B24" s="46"/>
      <c r="C24" s="40" t="str">
        <f>VLOOKUP(AC24,$W$8:$AC$22,7)</f>
        <v>３年生全員の人数をもとめましょう。</v>
      </c>
      <c r="D24" s="13"/>
      <c r="E24" s="12"/>
      <c r="F24" s="12"/>
      <c r="G24" s="12"/>
      <c r="H24" s="24"/>
      <c r="I24" s="12"/>
      <c r="J24" s="12"/>
      <c r="K24" s="12"/>
      <c r="L24" s="12"/>
      <c r="M24" s="12"/>
      <c r="N24" s="12"/>
      <c r="O24" s="12"/>
      <c r="P24" s="12"/>
      <c r="Q24" s="13"/>
      <c r="R24" s="22"/>
      <c r="S24" s="22"/>
      <c r="T24" s="11"/>
      <c r="W24" s="20"/>
      <c r="X24" s="2">
        <f ca="1">RAND()</f>
        <v>0.6191104176377592</v>
      </c>
      <c r="Y24" s="20">
        <f>RANK(X24,$X$24:$X$25)</f>
        <v>1</v>
      </c>
      <c r="Z24" s="2">
        <f ca="1">RAND()</f>
        <v>0.11618274029453002</v>
      </c>
      <c r="AA24" s="2">
        <f>RANK(Z24,$Z$24:$Z$25)+2</f>
        <v>4</v>
      </c>
      <c r="AB24" s="2">
        <f ca="1">RAND()</f>
        <v>0.16242983292573576</v>
      </c>
      <c r="AC24" s="26">
        <f>RANK(AB24,$AB$24:$AB$25)+4</f>
        <v>5</v>
      </c>
    </row>
    <row r="25" spans="1:30" s="2" customFormat="1" ht="21.75" customHeight="1">
      <c r="A25" s="11"/>
      <c r="B25" s="11"/>
      <c r="C25" s="14"/>
      <c r="D25" s="15"/>
      <c r="E25" s="14"/>
      <c r="F25" s="15"/>
      <c r="G25" s="14"/>
      <c r="H25" s="25"/>
      <c r="I25" s="11"/>
      <c r="J25" s="14"/>
      <c r="K25" s="15"/>
      <c r="L25" s="15"/>
      <c r="M25" s="15"/>
      <c r="N25" s="15"/>
      <c r="O25" s="15"/>
      <c r="P25" s="15"/>
      <c r="Q25" s="13"/>
      <c r="R25" s="22"/>
      <c r="S25" s="22"/>
      <c r="T25" s="11"/>
      <c r="U25" s="14"/>
      <c r="W25" s="20"/>
      <c r="X25" s="2">
        <f ca="1">RAND()</f>
        <v>0.02205829458677544</v>
      </c>
      <c r="Y25" s="20">
        <f>RANK(X25,$X$24:$X$25)</f>
        <v>2</v>
      </c>
      <c r="Z25" s="2">
        <f ca="1">RAND()</f>
        <v>0.39508609658422367</v>
      </c>
      <c r="AA25" s="2">
        <f>RANK(Z25,$Z$24:$Z$25)+2</f>
        <v>3</v>
      </c>
      <c r="AB25" s="2">
        <f ca="1">RAND()</f>
        <v>0.06828959233310339</v>
      </c>
      <c r="AC25" s="26">
        <f>RANK(AB25,$AB$24:$AB$25)+4</f>
        <v>6</v>
      </c>
      <c r="AD25" s="14"/>
    </row>
    <row r="26" spans="1:30" ht="22.5" customHeight="1">
      <c r="A26" s="32"/>
      <c r="B26" s="11"/>
      <c r="C26" s="14"/>
      <c r="D26" s="15"/>
      <c r="E26" s="14"/>
      <c r="F26" s="15"/>
      <c r="G26" s="14"/>
      <c r="H26" s="25"/>
      <c r="I26" s="11"/>
      <c r="J26" s="14"/>
      <c r="K26" s="15"/>
      <c r="L26" s="15"/>
      <c r="M26" s="15"/>
      <c r="N26" s="15"/>
      <c r="O26" s="15"/>
      <c r="P26" s="15"/>
      <c r="Q26" s="13"/>
      <c r="R26" s="22"/>
      <c r="S26" s="22"/>
      <c r="T26" s="11"/>
      <c r="U26" s="14"/>
      <c r="V26" s="2"/>
      <c r="X26" s="2"/>
      <c r="Z26" s="2"/>
      <c r="AA26" s="2"/>
      <c r="AB26" s="2"/>
      <c r="AC26" s="26"/>
      <c r="AD26" s="2"/>
    </row>
    <row r="27" spans="1:29" ht="37.5" customHeight="1">
      <c r="A27" s="3"/>
      <c r="B27" s="57" t="s">
        <v>5</v>
      </c>
      <c r="C27" s="57"/>
      <c r="D27" s="55"/>
      <c r="E27" s="56"/>
      <c r="F27" s="48" t="s">
        <v>67</v>
      </c>
      <c r="G27" s="53"/>
      <c r="H27" s="54"/>
      <c r="I27" s="42" t="s">
        <v>6</v>
      </c>
      <c r="J27" s="53"/>
      <c r="K27" s="54"/>
      <c r="L27" s="14"/>
      <c r="M27" s="59" t="s">
        <v>0</v>
      </c>
      <c r="N27" s="59"/>
      <c r="O27" s="28"/>
      <c r="P27" s="28"/>
      <c r="Q27" s="29"/>
      <c r="R27" s="30"/>
      <c r="S27" s="30"/>
      <c r="T27" s="31"/>
      <c r="U27" s="2"/>
      <c r="V27" s="2"/>
      <c r="X27" s="2"/>
      <c r="Z27" s="2"/>
      <c r="AA27" s="2"/>
      <c r="AB27" s="2"/>
      <c r="AC27" s="26"/>
    </row>
    <row r="28" spans="2:24" ht="45" customHeight="1">
      <c r="B28" s="11"/>
      <c r="C28" s="14"/>
      <c r="D28" s="15"/>
      <c r="E28" s="14"/>
      <c r="F28" s="15"/>
      <c r="G28" s="14"/>
      <c r="H28" s="25"/>
      <c r="I28" s="11"/>
      <c r="J28" s="14"/>
      <c r="K28" s="15"/>
      <c r="L28" s="15"/>
      <c r="M28" s="15"/>
      <c r="N28" s="15"/>
      <c r="O28" s="15"/>
      <c r="P28" s="15"/>
      <c r="Q28" s="13"/>
      <c r="R28" s="22"/>
      <c r="S28" s="22"/>
      <c r="T28" s="11"/>
      <c r="U28" s="2"/>
      <c r="V28" s="2"/>
      <c r="X28" s="2"/>
    </row>
    <row r="29" spans="1:24" ht="18.75">
      <c r="A29" s="64" t="s">
        <v>0</v>
      </c>
      <c r="B29" s="64"/>
      <c r="C29" s="64"/>
      <c r="D29" s="33"/>
      <c r="E29" s="34"/>
      <c r="F29" s="33"/>
      <c r="G29" s="34"/>
      <c r="H29" s="34"/>
      <c r="I29" s="34"/>
      <c r="J29" s="34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4"/>
      <c r="X29" s="2"/>
    </row>
    <row r="30" spans="1:20" ht="30" customHeight="1">
      <c r="A30" s="13" t="s">
        <v>1</v>
      </c>
      <c r="B30" s="57" t="s">
        <v>5</v>
      </c>
      <c r="C30" s="57"/>
      <c r="D30" s="51">
        <f>VLOOKUP(Y24,W8:AF22,9)</f>
        <v>57</v>
      </c>
      <c r="E30" s="52"/>
      <c r="F30" s="48" t="s">
        <v>67</v>
      </c>
      <c r="G30" s="51">
        <f>VLOOKUP(Y24,W8:AF22,10)</f>
        <v>8</v>
      </c>
      <c r="H30" s="52"/>
      <c r="I30" s="43" t="s">
        <v>6</v>
      </c>
      <c r="J30" s="51">
        <f>D30*G30</f>
        <v>456</v>
      </c>
      <c r="K30" s="52"/>
      <c r="M30" s="59" t="s">
        <v>0</v>
      </c>
      <c r="N30" s="59"/>
      <c r="O30" s="35"/>
      <c r="P30" s="61">
        <f>J30</f>
        <v>456</v>
      </c>
      <c r="Q30" s="61"/>
      <c r="R30" s="60" t="str">
        <f>VLOOKUP(Y24,$W$8:$AD$22,8)</f>
        <v>人</v>
      </c>
      <c r="S30" s="60"/>
      <c r="T30" s="36"/>
    </row>
    <row r="31" spans="1:11" ht="15" customHeight="1">
      <c r="A31" s="13"/>
      <c r="D31" s="4"/>
      <c r="E31" s="49"/>
      <c r="F31" s="45"/>
      <c r="G31" s="49"/>
      <c r="H31" s="50"/>
      <c r="I31" s="44"/>
      <c r="J31" s="44"/>
      <c r="K31"/>
    </row>
    <row r="32" spans="1:20" ht="30" customHeight="1">
      <c r="A32" s="13" t="s">
        <v>3</v>
      </c>
      <c r="B32" s="57" t="s">
        <v>5</v>
      </c>
      <c r="C32" s="57"/>
      <c r="D32" s="51">
        <f>VLOOKUP(AA24,W8:AF22,9)</f>
        <v>130</v>
      </c>
      <c r="E32" s="52"/>
      <c r="F32" s="48" t="s">
        <v>67</v>
      </c>
      <c r="G32" s="51">
        <f>VLOOKUP(AA24,W8:AF22,10)</f>
        <v>9</v>
      </c>
      <c r="H32" s="52"/>
      <c r="I32" s="43" t="s">
        <v>6</v>
      </c>
      <c r="J32" s="51">
        <f>D32*G32</f>
        <v>1170</v>
      </c>
      <c r="K32" s="52"/>
      <c r="M32" s="59" t="s">
        <v>0</v>
      </c>
      <c r="N32" s="59"/>
      <c r="O32" s="35"/>
      <c r="P32" s="61">
        <f>J32</f>
        <v>1170</v>
      </c>
      <c r="Q32" s="61"/>
      <c r="R32" s="60" t="str">
        <f>VLOOKUP(AA24,$W$8:$AD$22,8)</f>
        <v>ｍＬ</v>
      </c>
      <c r="S32" s="60"/>
      <c r="T32" s="36"/>
    </row>
    <row r="33" spans="1:11" ht="15" customHeight="1">
      <c r="A33" s="13"/>
      <c r="D33" s="4"/>
      <c r="E33" s="49"/>
      <c r="F33" s="45"/>
      <c r="G33" s="49"/>
      <c r="H33" s="50"/>
      <c r="I33" s="44"/>
      <c r="J33" s="44"/>
      <c r="K33"/>
    </row>
    <row r="34" spans="1:20" ht="30" customHeight="1">
      <c r="A34" s="13" t="s">
        <v>2</v>
      </c>
      <c r="B34" s="57" t="s">
        <v>5</v>
      </c>
      <c r="C34" s="57"/>
      <c r="D34" s="51">
        <f>VLOOKUP(AC24,W8:AF22,9)</f>
        <v>12</v>
      </c>
      <c r="E34" s="52"/>
      <c r="F34" s="48" t="s">
        <v>67</v>
      </c>
      <c r="G34" s="51">
        <f>VLOOKUP(AC24,W8:AF22,10)</f>
        <v>2</v>
      </c>
      <c r="H34" s="52"/>
      <c r="I34" s="43" t="s">
        <v>6</v>
      </c>
      <c r="J34" s="51">
        <f>D34*G34</f>
        <v>24</v>
      </c>
      <c r="K34" s="52"/>
      <c r="M34" s="59" t="s">
        <v>0</v>
      </c>
      <c r="N34" s="59"/>
      <c r="O34" s="35"/>
      <c r="P34" s="61">
        <f>J34</f>
        <v>24</v>
      </c>
      <c r="Q34" s="61"/>
      <c r="R34" s="60" t="str">
        <f>VLOOKUP(AC24,$W$8:$AD$22,8)</f>
        <v>人</v>
      </c>
      <c r="S34" s="60"/>
      <c r="T34" s="36"/>
    </row>
    <row r="35" ht="7.5" customHeight="1"/>
  </sheetData>
  <sheetProtection/>
  <mergeCells count="42">
    <mergeCell ref="G13:H13"/>
    <mergeCell ref="D20:E20"/>
    <mergeCell ref="M20:N20"/>
    <mergeCell ref="J27:K27"/>
    <mergeCell ref="R30:S30"/>
    <mergeCell ref="Q1:U1"/>
    <mergeCell ref="C2:F2"/>
    <mergeCell ref="M32:N32"/>
    <mergeCell ref="P32:Q32"/>
    <mergeCell ref="R32:S32"/>
    <mergeCell ref="A29:C29"/>
    <mergeCell ref="B27:C27"/>
    <mergeCell ref="J32:K32"/>
    <mergeCell ref="D13:E13"/>
    <mergeCell ref="R34:S34"/>
    <mergeCell ref="M30:N30"/>
    <mergeCell ref="P30:Q30"/>
    <mergeCell ref="M13:N13"/>
    <mergeCell ref="J13:K13"/>
    <mergeCell ref="J20:K20"/>
    <mergeCell ref="M34:N34"/>
    <mergeCell ref="P34:Q34"/>
    <mergeCell ref="G30:H30"/>
    <mergeCell ref="B32:C32"/>
    <mergeCell ref="J34:K34"/>
    <mergeCell ref="D6:F6"/>
    <mergeCell ref="H6:I6"/>
    <mergeCell ref="K6:M6"/>
    <mergeCell ref="B13:C13"/>
    <mergeCell ref="B20:C20"/>
    <mergeCell ref="M27:N27"/>
    <mergeCell ref="J30:K30"/>
    <mergeCell ref="D32:E32"/>
    <mergeCell ref="G32:H32"/>
    <mergeCell ref="G20:H20"/>
    <mergeCell ref="D27:E27"/>
    <mergeCell ref="G27:H27"/>
    <mergeCell ref="B34:C34"/>
    <mergeCell ref="D34:E34"/>
    <mergeCell ref="G34:H34"/>
    <mergeCell ref="B30:C30"/>
    <mergeCell ref="D30:E30"/>
  </mergeCells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2016-10-24T22:06:31Z</cp:lastPrinted>
  <dcterms:created xsi:type="dcterms:W3CDTF">1999-05-08T10:31:43Z</dcterms:created>
  <dcterms:modified xsi:type="dcterms:W3CDTF">2021-02-07T01:53:31Z</dcterms:modified>
  <cp:category/>
  <cp:version/>
  <cp:contentType/>
  <cp:contentStatus/>
</cp:coreProperties>
</file>