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<sst xmlns="http://schemas.openxmlformats.org/spreadsheetml/2006/main" count="82" uniqueCount="28">
  <si>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</si>
  <si>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</si>
  <si>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</si>
  <si>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</si>
  <si>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</si>
  <si>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</si>
  <si>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</si>
  <si>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</si>
  <si>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</si>
  <si>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</si>
  <si>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</si>
  <si>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</si>
  <si>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</si>
  <si>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こたえ</t>
  </si>
  <si>
    <t>２．時こくと時間</t>
  </si>
  <si>
    <t>　なんぷん</t>
  </si>
  <si>
    <t>　　　年　　組</t>
  </si>
  <si>
    <t>はじめ</t>
  </si>
  <si>
    <t>おわり</t>
  </si>
  <si>
    <t>ふん</t>
  </si>
  <si>
    <t>　　ぷん</t>
  </si>
  <si>
    <t>＝＞</t>
  </si>
  <si>
    <t>　</t>
  </si>
  <si>
    <t>020230  Gifu算数研</t>
  </si>
  <si>
    <t>時間　　　分　</t>
  </si>
  <si>
    <t>じかん</t>
  </si>
  <si>
    <t>時間</t>
  </si>
  <si>
    <t>何分かかったでしょう(3)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</si>
</sst>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 vertical="center"/>
    </xf>
    <xf numFmtId="0" fontId="57" fillId="0" borderId="12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 vertical="center"/>
    </xf>
    <xf numFmtId="0" fontId="5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5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Sheet1!$AC$6:$AD$6</c:f>
              <c:numCache/>
            </c:numRef>
          </c:xVal>
          <c:yVal>
            <c:numRef>
              <c:f>Sheet1!$AC$7:$AD$7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Sheet1!$AG$6:$AH$6</c:f>
              <c:numCache/>
            </c:numRef>
          </c:xVal>
          <c:yVal>
            <c:numRef>
              <c:f>Sheet1!$AG$7:$AH$7</c:f>
              <c:numCache/>
            </c:numRef>
          </c:yVal>
          <c:smooth val="0"/>
        </c:ser>
        <c:axId val="48229157"/>
        <c:axId val="31409230"/>
      </c:scatterChart>
      <c:valAx>
        <c:axId val="4822915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1409230"/>
        <c:crosses val="autoZero"/>
        <c:crossBetween val="midCat"/>
        <c:dispUnits/>
        <c:majorUnit val="1"/>
        <c:minorUnit val="1"/>
      </c:valAx>
      <c:valAx>
        <c:axId val="31409230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822915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Sheet1!$AC$10:$AD$10</c:f>
              <c:numCache/>
            </c:numRef>
          </c:xVal>
          <c:yVal>
            <c:numRef>
              <c:f>Sheet1!$AC$11:$AD$11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Sheet1!$AG$10:$AH$10</c:f>
              <c:numCache/>
            </c:numRef>
          </c:xVal>
          <c:yVal>
            <c:numRef>
              <c:f>Sheet1!$AG$11:$AH$11</c:f>
              <c:numCache/>
            </c:numRef>
          </c:yVal>
          <c:smooth val="0"/>
        </c:ser>
        <c:axId val="13206137"/>
        <c:axId val="51746370"/>
      </c:scatterChart>
      <c:valAx>
        <c:axId val="1320613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51746370"/>
        <c:crosses val="autoZero"/>
        <c:crossBetween val="midCat"/>
        <c:dispUnits/>
        <c:majorUnit val="1"/>
        <c:minorUnit val="1"/>
      </c:valAx>
      <c:valAx>
        <c:axId val="51746370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320613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Sheet1!$AC$12:$AD$12</c:f>
              <c:numCache/>
            </c:numRef>
          </c:xVal>
          <c:yVal>
            <c:numRef>
              <c:f>Sheet1!$AC$13:$AD$13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Sheet1!$AG$12:$AH$12</c:f>
              <c:numCache/>
            </c:numRef>
          </c:xVal>
          <c:yVal>
            <c:numRef>
              <c:f>Sheet1!$AG$13:$AH$13</c:f>
              <c:numCache/>
            </c:numRef>
          </c:yVal>
          <c:smooth val="0"/>
        </c:ser>
        <c:axId val="63064147"/>
        <c:axId val="30706412"/>
      </c:scatterChart>
      <c:valAx>
        <c:axId val="6306414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0706412"/>
        <c:crosses val="autoZero"/>
        <c:crossBetween val="midCat"/>
        <c:dispUnits/>
        <c:majorUnit val="1"/>
        <c:minorUnit val="1"/>
      </c:valAx>
      <c:valAx>
        <c:axId val="30706412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6306414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Sheet1!$AC$4:$AD$4</c:f>
              <c:numCache/>
            </c:numRef>
          </c:xVal>
          <c:yVal>
            <c:numRef>
              <c:f>Sheet1!$AC$5:$AD$5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Sheet1!$AG$4:$AH$4</c:f>
              <c:numCache/>
            </c:numRef>
          </c:xVal>
          <c:yVal>
            <c:numRef>
              <c:f>Sheet1!$AG$5:$AH$5</c:f>
              <c:numCache/>
            </c:numRef>
          </c:yVal>
          <c:smooth val="0"/>
        </c:ser>
        <c:axId val="7922253"/>
        <c:axId val="4191414"/>
      </c:scatterChart>
      <c:valAx>
        <c:axId val="7922253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4191414"/>
        <c:crosses val="autoZero"/>
        <c:crossBetween val="midCat"/>
        <c:dispUnits/>
        <c:majorUnit val="1"/>
        <c:minorUnit val="1"/>
      </c:valAx>
      <c:valAx>
        <c:axId val="419141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792225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Sheet1!$AC$2:$AD$2</c:f>
              <c:numCache/>
            </c:numRef>
          </c:xVal>
          <c:yVal>
            <c:numRef>
              <c:f>Sheet1!$AC$3:$AD$3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Sheet1!$AG$2:$AH$2</c:f>
              <c:numCache/>
            </c:numRef>
          </c:xVal>
          <c:yVal>
            <c:numRef>
              <c:f>Sheet1!$AG$3:$AH$3</c:f>
              <c:numCache/>
            </c:numRef>
          </c:yVal>
          <c:smooth val="0"/>
        </c:ser>
        <c:axId val="37722727"/>
        <c:axId val="3960224"/>
      </c:scatterChart>
      <c:valAx>
        <c:axId val="37722727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960224"/>
        <c:crosses val="autoZero"/>
        <c:crossBetween val="midCat"/>
        <c:dispUnits/>
        <c:majorUnit val="1"/>
        <c:minorUnit val="1"/>
      </c:valAx>
      <c:valAx>
        <c:axId val="396022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7722727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85"/>
          <c:w val="0.94775"/>
          <c:h val="0.9577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Sheet1!$AC$8:$AD$8</c:f>
              <c:numCache/>
            </c:numRef>
          </c:xVal>
          <c:yVal>
            <c:numRef>
              <c:f>Sheet1!$AC$9:$AD$9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Sheet1!$AG$8:$AH$8</c:f>
              <c:numCache/>
            </c:numRef>
          </c:xVal>
          <c:yVal>
            <c:numRef>
              <c:f>Sheet1!$AG$9:$AH$9</c:f>
              <c:numCache/>
            </c:numRef>
          </c:yVal>
          <c:smooth val="0"/>
        </c:ser>
        <c:axId val="14247615"/>
        <c:axId val="61119672"/>
      </c:scatterChart>
      <c:valAx>
        <c:axId val="14247615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1119672"/>
        <c:crosses val="autoZero"/>
        <c:crossBetween val="midCat"/>
        <c:dispUnits/>
        <c:majorUnit val="1"/>
        <c:minorUnit val="1"/>
      </c:valAx>
      <c:valAx>
        <c:axId val="61119672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424761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Sheet1!$AM$2:$AM$61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Sheet1!$AJ$2:$AJ$13</c:f>
              <c:numCache/>
            </c:numRef>
          </c:cat>
          <c:val>
            <c:numRef>
              <c:f>Sheet1!$AK$2:$AK$13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219075</xdr:rowOff>
    </xdr:from>
    <xdr:ext cx="1419225" cy="1619250"/>
    <xdr:graphicFrame>
      <xdr:nvGraphicFramePr>
        <xdr:cNvPr id="1" name="グラフ 53"/>
        <xdr:cNvGraphicFramePr/>
      </xdr:nvGraphicFramePr>
      <xdr:xfrm>
        <a:off x="466725" y="3981450"/>
        <a:ext cx="14192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295275</xdr:colOff>
      <xdr:row>14</xdr:row>
      <xdr:rowOff>161925</xdr:rowOff>
    </xdr:from>
    <xdr:ext cx="1733550" cy="1990725"/>
    <xdr:grpSp>
      <xdr:nvGrpSpPr>
        <xdr:cNvPr id="2" name="グループ化 67"/>
        <xdr:cNvGrpSpPr>
          <a:grpSpLocks/>
        </xdr:cNvGrpSpPr>
      </xdr:nvGrpSpPr>
      <xdr:grpSpPr>
        <a:xfrm>
          <a:off x="295275" y="3733800"/>
          <a:ext cx="1733550" cy="1990725"/>
          <a:chOff x="1971674" y="1681162"/>
          <a:chExt cx="3420000" cy="3485278"/>
        </a:xfrm>
        <a:solidFill>
          <a:srgbClr val="FFFFFF"/>
        </a:solidFill>
      </xdr:grpSpPr>
      <xdr:graphicFrame>
        <xdr:nvGraphicFramePr>
          <xdr:cNvPr id="3" name="グラフ 68"/>
          <xdr:cNvGraphicFramePr/>
        </xdr:nvGraphicFramePr>
        <xdr:xfrm>
          <a:off x="1971674" y="1681162"/>
          <a:ext cx="3420000" cy="34199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69"/>
          <xdr:cNvGraphicFramePr/>
        </xdr:nvGraphicFramePr>
        <xdr:xfrm>
          <a:off x="2083679" y="1926874"/>
          <a:ext cx="3239595" cy="323956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円/楕円 70"/>
          <xdr:cNvSpPr>
            <a:spLocks/>
          </xdr:cNvSpPr>
        </xdr:nvSpPr>
        <xdr:spPr>
          <a:xfrm>
            <a:off x="2119589" y="1947786"/>
            <a:ext cx="3140415" cy="3135008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8</xdr:col>
      <xdr:colOff>123825</xdr:colOff>
      <xdr:row>15</xdr:row>
      <xdr:rowOff>238125</xdr:rowOff>
    </xdr:from>
    <xdr:ext cx="1419225" cy="1571625"/>
    <xdr:graphicFrame>
      <xdr:nvGraphicFramePr>
        <xdr:cNvPr id="6" name="グラフ 71"/>
        <xdr:cNvGraphicFramePr/>
      </xdr:nvGraphicFramePr>
      <xdr:xfrm>
        <a:off x="2714625" y="4000500"/>
        <a:ext cx="1419225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7</xdr:col>
      <xdr:colOff>295275</xdr:colOff>
      <xdr:row>15</xdr:row>
      <xdr:rowOff>9525</xdr:rowOff>
    </xdr:from>
    <xdr:ext cx="1724025" cy="1933575"/>
    <xdr:grpSp>
      <xdr:nvGrpSpPr>
        <xdr:cNvPr id="7" name="グループ化 62"/>
        <xdr:cNvGrpSpPr>
          <a:grpSpLocks/>
        </xdr:cNvGrpSpPr>
      </xdr:nvGrpSpPr>
      <xdr:grpSpPr>
        <a:xfrm>
          <a:off x="2552700" y="3771900"/>
          <a:ext cx="172402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9" name="円/楕円 47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oneCellAnchor>
  <xdr:oneCellAnchor>
    <xdr:from>
      <xdr:col>0</xdr:col>
      <xdr:colOff>304800</xdr:colOff>
      <xdr:row>22</xdr:row>
      <xdr:rowOff>38100</xdr:rowOff>
    </xdr:from>
    <xdr:ext cx="1733550" cy="1971675"/>
    <xdr:grpSp>
      <xdr:nvGrpSpPr>
        <xdr:cNvPr id="11" name="グループ化 62"/>
        <xdr:cNvGrpSpPr>
          <a:grpSpLocks/>
        </xdr:cNvGrpSpPr>
      </xdr:nvGrpSpPr>
      <xdr:grpSpPr>
        <a:xfrm>
          <a:off x="304800" y="6467475"/>
          <a:ext cx="1733550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2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3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4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oneCellAnchor>
  <xdr:oneCellAnchor>
    <xdr:from>
      <xdr:col>7</xdr:col>
      <xdr:colOff>295275</xdr:colOff>
      <xdr:row>22</xdr:row>
      <xdr:rowOff>47625</xdr:rowOff>
    </xdr:from>
    <xdr:ext cx="1724025" cy="1971675"/>
    <xdr:grpSp>
      <xdr:nvGrpSpPr>
        <xdr:cNvPr id="15" name="グループ化 62"/>
        <xdr:cNvGrpSpPr>
          <a:grpSpLocks/>
        </xdr:cNvGrpSpPr>
      </xdr:nvGrpSpPr>
      <xdr:grpSpPr>
        <a:xfrm>
          <a:off x="2552700" y="6477000"/>
          <a:ext cx="1724025" cy="19716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6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7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8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oneCellAnchor>
  <xdr:oneCellAnchor>
    <xdr:from>
      <xdr:col>1</xdr:col>
      <xdr:colOff>133350</xdr:colOff>
      <xdr:row>22</xdr:row>
      <xdr:rowOff>247650</xdr:rowOff>
    </xdr:from>
    <xdr:ext cx="1419225" cy="1647825"/>
    <xdr:graphicFrame>
      <xdr:nvGraphicFramePr>
        <xdr:cNvPr id="19" name="グラフ 1"/>
        <xdr:cNvGraphicFramePr/>
      </xdr:nvGraphicFramePr>
      <xdr:xfrm>
        <a:off x="466725" y="6677025"/>
        <a:ext cx="1419225" cy="164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8</xdr:col>
      <xdr:colOff>133350</xdr:colOff>
      <xdr:row>22</xdr:row>
      <xdr:rowOff>247650</xdr:rowOff>
    </xdr:from>
    <xdr:ext cx="1419225" cy="1647825"/>
    <xdr:graphicFrame>
      <xdr:nvGraphicFramePr>
        <xdr:cNvPr id="20" name="グラフ 1"/>
        <xdr:cNvGraphicFramePr/>
      </xdr:nvGraphicFramePr>
      <xdr:xfrm>
        <a:off x="2724150" y="6677025"/>
        <a:ext cx="1419225" cy="1647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8</xdr:col>
      <xdr:colOff>114300</xdr:colOff>
      <xdr:row>4</xdr:row>
      <xdr:rowOff>161925</xdr:rowOff>
    </xdr:from>
    <xdr:ext cx="1419225" cy="1619250"/>
    <xdr:graphicFrame>
      <xdr:nvGraphicFramePr>
        <xdr:cNvPr id="21" name="グラフ 1"/>
        <xdr:cNvGraphicFramePr/>
      </xdr:nvGraphicFramePr>
      <xdr:xfrm>
        <a:off x="2705100" y="1285875"/>
        <a:ext cx="1419225" cy="1619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1</xdr:col>
      <xdr:colOff>114300</xdr:colOff>
      <xdr:row>4</xdr:row>
      <xdr:rowOff>171450</xdr:rowOff>
    </xdr:from>
    <xdr:ext cx="1419225" cy="1619250"/>
    <xdr:graphicFrame>
      <xdr:nvGraphicFramePr>
        <xdr:cNvPr id="22" name="グラフ 1"/>
        <xdr:cNvGraphicFramePr/>
      </xdr:nvGraphicFramePr>
      <xdr:xfrm>
        <a:off x="447675" y="1295400"/>
        <a:ext cx="141922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0</xdr:col>
      <xdr:colOff>285750</xdr:colOff>
      <xdr:row>3</xdr:row>
      <xdr:rowOff>257175</xdr:rowOff>
    </xdr:from>
    <xdr:ext cx="1733550" cy="1933575"/>
    <xdr:grpSp>
      <xdr:nvGrpSpPr>
        <xdr:cNvPr id="23" name="グループ化 62"/>
        <xdr:cNvGrpSpPr>
          <a:grpSpLocks/>
        </xdr:cNvGrpSpPr>
      </xdr:nvGrpSpPr>
      <xdr:grpSpPr>
        <a:xfrm>
          <a:off x="285750" y="1095375"/>
          <a:ext cx="1733550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4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sp>
        <xdr:nvSpPr>
          <xdr:cNvPr id="25" name="円/楕円 58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6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</xdr:grpSp>
    <xdr:clientData/>
  </xdr:oneCellAnchor>
  <xdr:oneCellAnchor>
    <xdr:from>
      <xdr:col>7</xdr:col>
      <xdr:colOff>285750</xdr:colOff>
      <xdr:row>3</xdr:row>
      <xdr:rowOff>238125</xdr:rowOff>
    </xdr:from>
    <xdr:ext cx="1724025" cy="1933575"/>
    <xdr:grpSp>
      <xdr:nvGrpSpPr>
        <xdr:cNvPr id="27" name="グループ化 62"/>
        <xdr:cNvGrpSpPr>
          <a:grpSpLocks/>
        </xdr:cNvGrpSpPr>
      </xdr:nvGrpSpPr>
      <xdr:grpSpPr>
        <a:xfrm>
          <a:off x="2543175" y="1076325"/>
          <a:ext cx="172402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29" name="円/楕円 62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6.28125" style="0" customWidth="1"/>
    <col min="3" max="3" width="2.421875" style="0" customWidth="1"/>
    <col min="4" max="6" width="6.28125" style="0" customWidth="1"/>
    <col min="7" max="7" width="1.28515625" style="0" customWidth="1"/>
    <col min="8" max="8" width="5.00390625" style="0" customWidth="1"/>
    <col min="9" max="9" width="6.28125" style="0" customWidth="1"/>
    <col min="10" max="10" width="2.421875" style="0" customWidth="1"/>
    <col min="11" max="12" width="6.28125" style="0" customWidth="1"/>
    <col min="13" max="13" width="2.421875" style="0" customWidth="1"/>
    <col min="14" max="14" width="5.00390625" style="0" customWidth="1"/>
    <col min="15" max="15" width="4.140625" style="0" customWidth="1"/>
    <col min="16" max="16" width="3.7109375" style="0" customWidth="1"/>
    <col min="17" max="17" width="6.28125" style="0" customWidth="1"/>
    <col min="18" max="18" width="5.8515625" style="0" customWidth="1"/>
    <col min="19" max="19" width="3.7109375" style="0" customWidth="1"/>
    <col min="20" max="20" width="6.8515625" style="0" customWidth="1"/>
    <col min="21" max="21" width="1.28515625" style="0" customWidth="1"/>
    <col min="23" max="23" width="3.421875" style="0" customWidth="1"/>
    <col min="24" max="24" width="3.57421875" style="0" customWidth="1"/>
    <col min="25" max="25" width="4.8515625" style="0" customWidth="1"/>
    <col min="26" max="26" width="13.00390625" style="0" customWidth="1"/>
    <col min="27" max="27" width="1.8515625" style="0" customWidth="1"/>
    <col min="28" max="28" width="2.421875" style="0" customWidth="1"/>
    <col min="29" max="29" width="3.7109375" style="0" customWidth="1"/>
    <col min="30" max="30" width="14.00390625" style="0" bestFit="1" customWidth="1"/>
    <col min="31" max="31" width="1.8515625" style="0" customWidth="1"/>
    <col min="32" max="33" width="2.421875" style="0" customWidth="1"/>
    <col min="34" max="34" width="17.00390625" style="0" bestFit="1" customWidth="1"/>
    <col min="35" max="36" width="3.7109375" style="0" customWidth="1"/>
    <col min="37" max="37" width="2.421875" style="0" customWidth="1"/>
    <col min="38" max="39" width="3.7109375" style="0" customWidth="1"/>
  </cols>
  <sheetData>
    <row r="1" spans="1:38" ht="13.5" customHeight="1">
      <c r="A1" s="10" t="s">
        <v>14</v>
      </c>
      <c r="E1" s="60" t="s">
        <v>15</v>
      </c>
      <c r="F1" s="60"/>
      <c r="G1" s="40"/>
      <c r="H1" s="40"/>
      <c r="I1" s="40"/>
      <c r="J1" s="40"/>
      <c r="K1" s="40"/>
      <c r="L1" s="40"/>
      <c r="M1" s="26"/>
      <c r="N1" s="26"/>
      <c r="O1" s="55" t="s">
        <v>23</v>
      </c>
      <c r="P1" s="56"/>
      <c r="Q1" s="56"/>
      <c r="R1" s="56"/>
      <c r="S1" s="56"/>
      <c r="T1" s="23"/>
      <c r="U1" s="23"/>
      <c r="Z1" t="s">
        <v>2</v>
      </c>
      <c r="AB1" t="s">
        <v>3</v>
      </c>
      <c r="AF1" t="s">
        <v>4</v>
      </c>
      <c r="AJ1" t="s">
        <v>8</v>
      </c>
      <c r="AL1" t="s">
        <v>9</v>
      </c>
    </row>
    <row r="2" spans="5:39" s="1" customFormat="1" ht="25.5" customHeight="1">
      <c r="E2" s="51" t="s">
        <v>27</v>
      </c>
      <c r="F2" s="51"/>
      <c r="G2" s="51"/>
      <c r="H2" s="51"/>
      <c r="I2" s="51"/>
      <c r="J2" s="51"/>
      <c r="K2" s="51"/>
      <c r="L2" s="51"/>
      <c r="M2" s="51"/>
      <c r="O2" s="18"/>
      <c r="P2" s="16"/>
      <c r="Q2" s="16"/>
      <c r="R2" s="16"/>
      <c r="S2" s="16"/>
      <c r="T2" s="16"/>
      <c r="U2" s="16"/>
      <c r="W2" s="5" t="s">
        <v>10</v>
      </c>
      <c r="X2" s="5" t="s">
        <v>0</v>
      </c>
      <c r="Y2" s="5">
        <f>AC16</f>
        <v>16</v>
      </c>
      <c r="Z2" s="1">
        <f>2*PI()/12*(MOD(Y2,12)+Y3/60)</f>
        <v>2.4870941840919194</v>
      </c>
      <c r="AB2" s="1" t="s">
        <v>7</v>
      </c>
      <c r="AC2" s="1">
        <v>0</v>
      </c>
      <c r="AD2" s="1">
        <f>SIN(Z2)*0.8</f>
        <v>0.48700914320697675</v>
      </c>
      <c r="AF2" s="1" t="s">
        <v>5</v>
      </c>
      <c r="AG2" s="1">
        <v>0</v>
      </c>
      <c r="AH2" s="1">
        <f>SIN(Z3)</f>
        <v>-1</v>
      </c>
      <c r="AJ2" s="1">
        <v>1</v>
      </c>
      <c r="AK2" s="1">
        <v>1</v>
      </c>
      <c r="AL2" s="1">
        <v>1</v>
      </c>
      <c r="AM2" s="1">
        <v>1</v>
      </c>
    </row>
    <row r="3" spans="1:39" ht="27" customHeight="1">
      <c r="A3" s="1"/>
      <c r="B3" s="52">
        <f ca="1">TODAY()</f>
        <v>42421</v>
      </c>
      <c r="C3" s="52"/>
      <c r="D3" s="52"/>
      <c r="F3" s="11" t="s">
        <v>16</v>
      </c>
      <c r="G3" s="3"/>
      <c r="H3" s="15"/>
      <c r="I3" s="15"/>
      <c r="J3" s="3"/>
      <c r="K3" s="3"/>
      <c r="L3" s="3"/>
      <c r="M3" s="28"/>
      <c r="N3" s="28"/>
      <c r="O3" s="53" t="s">
        <v>13</v>
      </c>
      <c r="P3" s="54"/>
      <c r="Q3" s="54"/>
      <c r="R3" s="54"/>
      <c r="S3" s="54"/>
      <c r="T3" s="30"/>
      <c r="U3" s="30"/>
      <c r="X3" t="s">
        <v>1</v>
      </c>
      <c r="Y3" s="5">
        <f ca="1">INT(RAND()*6)*5+30</f>
        <v>45</v>
      </c>
      <c r="Z3">
        <f>2*PI()*Y3/60</f>
        <v>4.71238898038469</v>
      </c>
      <c r="AB3" t="s">
        <v>6</v>
      </c>
      <c r="AC3">
        <v>0</v>
      </c>
      <c r="AD3">
        <f>COS(Z2)*0.8</f>
        <v>-0.6346826722329881</v>
      </c>
      <c r="AF3" t="s">
        <v>6</v>
      </c>
      <c r="AG3">
        <v>0</v>
      </c>
      <c r="AH3">
        <f>COS(Z3)</f>
        <v>-1.83772268236293E-16</v>
      </c>
      <c r="AJ3">
        <v>2</v>
      </c>
      <c r="AK3">
        <v>1</v>
      </c>
      <c r="AL3">
        <v>2</v>
      </c>
      <c r="AM3">
        <v>1</v>
      </c>
    </row>
    <row r="4" spans="8:39" ht="22.5" customHeight="1">
      <c r="H4" s="7"/>
      <c r="I4" s="7"/>
      <c r="J4" s="7"/>
      <c r="K4" s="7"/>
      <c r="L4" s="7"/>
      <c r="M4" s="9"/>
      <c r="O4" s="17"/>
      <c r="P4" s="7"/>
      <c r="Q4" s="7"/>
      <c r="R4" s="60" t="s">
        <v>25</v>
      </c>
      <c r="S4" s="60"/>
      <c r="T4" s="7"/>
      <c r="U4" s="7"/>
      <c r="X4" s="5" t="s">
        <v>0</v>
      </c>
      <c r="Y4" s="5">
        <f ca="1">Y2+INT(RAND()*3+2)</f>
        <v>20</v>
      </c>
      <c r="Z4" s="1">
        <f>2*PI()/12*(MOD(Y4,12)+Y5/60)</f>
        <v>4.232423436086249</v>
      </c>
      <c r="AA4" s="1"/>
      <c r="AB4" s="1" t="s">
        <v>7</v>
      </c>
      <c r="AC4" s="1">
        <v>0</v>
      </c>
      <c r="AD4" s="1">
        <f>SIN(Z4)*0.8</f>
        <v>-0.7096086665425773</v>
      </c>
      <c r="AE4" s="1"/>
      <c r="AF4" s="1" t="s">
        <v>5</v>
      </c>
      <c r="AG4" s="1">
        <v>0</v>
      </c>
      <c r="AH4" s="1">
        <f>SIN(Z5)</f>
        <v>0.49999999999999994</v>
      </c>
      <c r="AJ4">
        <v>3</v>
      </c>
      <c r="AK4">
        <v>1</v>
      </c>
      <c r="AL4">
        <v>3</v>
      </c>
      <c r="AM4">
        <v>1</v>
      </c>
    </row>
    <row r="5" spans="1:39" ht="30" customHeight="1">
      <c r="A5" s="25" t="s">
        <v>10</v>
      </c>
      <c r="B5" s="64" t="str">
        <f>IF(Y2&gt;=12,"午後","午前")</f>
        <v>午後</v>
      </c>
      <c r="C5" s="2"/>
      <c r="D5" s="2"/>
      <c r="H5" s="24"/>
      <c r="I5" s="64" t="str">
        <f>IF(Y4&gt;=12,"午後","午前")</f>
        <v>午後</v>
      </c>
      <c r="J5" s="7"/>
      <c r="K5" s="7"/>
      <c r="L5" s="7"/>
      <c r="M5" s="13"/>
      <c r="N5" s="12"/>
      <c r="O5" s="29" t="s">
        <v>10</v>
      </c>
      <c r="P5" s="24"/>
      <c r="Q5" s="31">
        <f>Y4-Y2-1</f>
        <v>3</v>
      </c>
      <c r="R5" s="63" t="s">
        <v>26</v>
      </c>
      <c r="S5" s="63"/>
      <c r="T5" s="24"/>
      <c r="U5" s="24"/>
      <c r="X5" t="s">
        <v>1</v>
      </c>
      <c r="Y5" s="5">
        <f ca="1">INT(RAND()*(Y3/5-1))*5+5</f>
        <v>5</v>
      </c>
      <c r="Z5">
        <f>2*PI()*Y5/60</f>
        <v>0.5235987755982988</v>
      </c>
      <c r="AB5" t="s">
        <v>6</v>
      </c>
      <c r="AC5">
        <v>0</v>
      </c>
      <c r="AD5">
        <f>COS(Z4)*0.8</f>
        <v>-0.36939889058802755</v>
      </c>
      <c r="AF5" t="s">
        <v>6</v>
      </c>
      <c r="AG5">
        <v>0</v>
      </c>
      <c r="AH5">
        <f>COS(Z5)</f>
        <v>0.8660254037844387</v>
      </c>
      <c r="AJ5">
        <v>4</v>
      </c>
      <c r="AK5">
        <v>1</v>
      </c>
      <c r="AL5">
        <v>4</v>
      </c>
      <c r="AM5">
        <v>1</v>
      </c>
    </row>
    <row r="6" spans="8:39" ht="25.5">
      <c r="H6" s="7"/>
      <c r="I6" s="7"/>
      <c r="J6" s="7"/>
      <c r="K6" s="7"/>
      <c r="L6" s="7"/>
      <c r="M6" s="13"/>
      <c r="N6" s="12"/>
      <c r="O6" s="29"/>
      <c r="P6" s="24"/>
      <c r="Q6" s="31"/>
      <c r="R6" s="24"/>
      <c r="S6" s="24"/>
      <c r="T6" s="24"/>
      <c r="U6" s="13"/>
      <c r="W6" t="s">
        <v>11</v>
      </c>
      <c r="X6" s="5" t="s">
        <v>0</v>
      </c>
      <c r="Y6" s="5">
        <f>AC18</f>
        <v>9</v>
      </c>
      <c r="Z6" s="1">
        <f>2*PI()/12*(MOD(Y6,12)+Y7/60)</f>
        <v>5.061454830783555</v>
      </c>
      <c r="AA6" s="1"/>
      <c r="AB6" s="1" t="s">
        <v>7</v>
      </c>
      <c r="AC6" s="1">
        <v>0</v>
      </c>
      <c r="AD6" s="1">
        <f>SIN(Z6)*0.8</f>
        <v>-0.7517540966287268</v>
      </c>
      <c r="AE6" s="1"/>
      <c r="AF6" s="1" t="s">
        <v>5</v>
      </c>
      <c r="AG6" s="1">
        <v>0</v>
      </c>
      <c r="AH6" s="1">
        <f>SIN(Z7)</f>
        <v>-0.8660254037844384</v>
      </c>
      <c r="AJ6">
        <v>5</v>
      </c>
      <c r="AK6">
        <v>1</v>
      </c>
      <c r="AL6">
        <v>5</v>
      </c>
      <c r="AM6">
        <v>1</v>
      </c>
    </row>
    <row r="7" spans="8:39" ht="21.75" customHeight="1">
      <c r="H7" s="7"/>
      <c r="I7" s="7"/>
      <c r="J7" s="7"/>
      <c r="K7" s="7"/>
      <c r="L7" s="7"/>
      <c r="O7" s="27"/>
      <c r="P7" s="13"/>
      <c r="Q7" s="13"/>
      <c r="R7" s="44" t="s">
        <v>19</v>
      </c>
      <c r="S7" s="13"/>
      <c r="T7" s="13"/>
      <c r="U7" s="7"/>
      <c r="X7" t="s">
        <v>1</v>
      </c>
      <c r="Y7" s="5">
        <f ca="1">INT(RAND()*4)*5+40</f>
        <v>40</v>
      </c>
      <c r="Z7">
        <f>2*PI()*Y7/60</f>
        <v>4.1887902047863905</v>
      </c>
      <c r="AB7" t="s">
        <v>6</v>
      </c>
      <c r="AC7">
        <v>0</v>
      </c>
      <c r="AD7">
        <f>COS(Z6)*0.8</f>
        <v>0.27361611466053454</v>
      </c>
      <c r="AF7" t="s">
        <v>6</v>
      </c>
      <c r="AG7">
        <v>0</v>
      </c>
      <c r="AH7">
        <f>COS(Z7)</f>
        <v>-0.5000000000000004</v>
      </c>
      <c r="AJ7">
        <v>6</v>
      </c>
      <c r="AK7">
        <v>1</v>
      </c>
      <c r="AL7">
        <v>6</v>
      </c>
      <c r="AM7">
        <v>1</v>
      </c>
    </row>
    <row r="8" spans="8:39" ht="17.25" customHeight="1">
      <c r="H8" s="7"/>
      <c r="I8" s="7"/>
      <c r="J8" s="7"/>
      <c r="K8" s="7"/>
      <c r="L8" s="7"/>
      <c r="O8" s="57"/>
      <c r="P8" s="7"/>
      <c r="Q8" s="58">
        <f>Y5-Y3+60</f>
        <v>20</v>
      </c>
      <c r="R8" s="59" t="s">
        <v>1</v>
      </c>
      <c r="S8" s="58"/>
      <c r="T8" s="59"/>
      <c r="U8" s="7"/>
      <c r="X8" s="5" t="s">
        <v>0</v>
      </c>
      <c r="Y8" s="5">
        <f ca="1">Y6+INT(RAND()*3+2)</f>
        <v>11</v>
      </c>
      <c r="Z8" s="1">
        <f>2*PI()/12*(MOD(Y8,12)+Y9/60)</f>
        <v>5.8468529941810035</v>
      </c>
      <c r="AA8" s="1"/>
      <c r="AB8" s="1" t="s">
        <v>7</v>
      </c>
      <c r="AC8" s="1">
        <v>0</v>
      </c>
      <c r="AD8" s="1">
        <f>SIN(Z8)*0.8</f>
        <v>-0.33809460939256003</v>
      </c>
      <c r="AE8" s="1"/>
      <c r="AF8" s="1" t="s">
        <v>5</v>
      </c>
      <c r="AG8" s="1">
        <v>0</v>
      </c>
      <c r="AH8" s="1">
        <f>SIN(Z9)</f>
        <v>0.8660254037844386</v>
      </c>
      <c r="AJ8">
        <v>7</v>
      </c>
      <c r="AK8">
        <v>1</v>
      </c>
      <c r="AL8">
        <v>7</v>
      </c>
      <c r="AM8">
        <v>1</v>
      </c>
    </row>
    <row r="9" spans="8:39" ht="14.25" customHeight="1">
      <c r="H9" s="7"/>
      <c r="I9" s="7"/>
      <c r="J9" s="7"/>
      <c r="K9" s="7"/>
      <c r="L9" s="7"/>
      <c r="M9" s="4"/>
      <c r="O9" s="57"/>
      <c r="P9" s="7"/>
      <c r="Q9" s="58">
        <f>Y9-Y7+60</f>
        <v>30</v>
      </c>
      <c r="R9" s="59"/>
      <c r="S9" s="58"/>
      <c r="T9" s="59"/>
      <c r="U9" s="7"/>
      <c r="X9" t="s">
        <v>1</v>
      </c>
      <c r="Y9" s="5">
        <f ca="1">INT(RAND()*20)+1</f>
        <v>10</v>
      </c>
      <c r="Z9">
        <f>2*PI()*Y9/60</f>
        <v>1.0471975511965976</v>
      </c>
      <c r="AB9" t="s">
        <v>6</v>
      </c>
      <c r="AC9">
        <v>0</v>
      </c>
      <c r="AD9">
        <f>COS(Z8)*0.8</f>
        <v>0.7250462296293199</v>
      </c>
      <c r="AF9" t="s">
        <v>6</v>
      </c>
      <c r="AG9">
        <v>0</v>
      </c>
      <c r="AH9">
        <f>COS(Z9)</f>
        <v>0.5000000000000001</v>
      </c>
      <c r="AJ9">
        <v>8</v>
      </c>
      <c r="AK9">
        <v>1</v>
      </c>
      <c r="AL9">
        <v>8</v>
      </c>
      <c r="AM9">
        <v>1</v>
      </c>
    </row>
    <row r="10" spans="7:39" ht="17.25">
      <c r="G10" s="7"/>
      <c r="H10" s="7"/>
      <c r="I10" s="7"/>
      <c r="J10" s="7"/>
      <c r="K10" s="7"/>
      <c r="L10" s="7"/>
      <c r="M10" s="13"/>
      <c r="N10" s="12"/>
      <c r="O10" s="17"/>
      <c r="P10" s="7"/>
      <c r="Q10" s="7"/>
      <c r="R10" s="7"/>
      <c r="S10" s="7"/>
      <c r="T10" s="7"/>
      <c r="U10" s="13"/>
      <c r="W10" t="s">
        <v>12</v>
      </c>
      <c r="X10" s="5" t="s">
        <v>0</v>
      </c>
      <c r="Y10" s="5">
        <f>AC20</f>
        <v>10</v>
      </c>
      <c r="Z10" s="1">
        <f>2*PI()/12*(MOD(Y10,12)+Y11/60)</f>
        <v>5.462880558742251</v>
      </c>
      <c r="AA10" s="1"/>
      <c r="AB10" s="1" t="s">
        <v>5</v>
      </c>
      <c r="AC10" s="1">
        <v>0</v>
      </c>
      <c r="AD10" s="1">
        <f>SIN(Z10)*0.8</f>
        <v>-0.5850829612953369</v>
      </c>
      <c r="AE10" s="1"/>
      <c r="AF10" s="1" t="s">
        <v>5</v>
      </c>
      <c r="AG10" s="1">
        <v>0</v>
      </c>
      <c r="AH10" s="1">
        <f>SIN(Z11)</f>
        <v>0.40673664307580004</v>
      </c>
      <c r="AJ10">
        <v>9</v>
      </c>
      <c r="AK10">
        <v>1</v>
      </c>
      <c r="AL10">
        <v>9</v>
      </c>
      <c r="AM10">
        <v>1</v>
      </c>
    </row>
    <row r="11" spans="9:39" ht="13.5" customHeight="1">
      <c r="I11" s="7"/>
      <c r="J11" s="7"/>
      <c r="K11" s="7"/>
      <c r="L11" s="14"/>
      <c r="M11" s="13"/>
      <c r="N11" s="12"/>
      <c r="O11" s="27"/>
      <c r="P11" s="13"/>
      <c r="Q11" s="13"/>
      <c r="R11" s="13"/>
      <c r="S11" s="13"/>
      <c r="T11" s="13"/>
      <c r="U11" s="13"/>
      <c r="X11" t="s">
        <v>1</v>
      </c>
      <c r="Y11" s="5">
        <f ca="1">INT(RAND()*50)+10</f>
        <v>26</v>
      </c>
      <c r="Z11">
        <f>2*PI()*Y11/60</f>
        <v>2.7227136331111543</v>
      </c>
      <c r="AB11" t="s">
        <v>6</v>
      </c>
      <c r="AC11">
        <v>0</v>
      </c>
      <c r="AD11">
        <f>COS(Z10)*0.8</f>
        <v>0.5455986880499984</v>
      </c>
      <c r="AF11" t="s">
        <v>6</v>
      </c>
      <c r="AG11">
        <v>0</v>
      </c>
      <c r="AH11">
        <f>COS(Z11)</f>
        <v>-0.913545457642601</v>
      </c>
      <c r="AJ11">
        <v>10</v>
      </c>
      <c r="AK11">
        <v>1</v>
      </c>
      <c r="AL11">
        <v>10</v>
      </c>
      <c r="AM11">
        <v>1</v>
      </c>
    </row>
    <row r="12" spans="6:39" ht="8.25" customHeight="1">
      <c r="F12" s="60" t="s">
        <v>25</v>
      </c>
      <c r="G12" s="60"/>
      <c r="H12" s="7"/>
      <c r="I12" s="49" t="s">
        <v>20</v>
      </c>
      <c r="J12" s="7"/>
      <c r="K12" s="7"/>
      <c r="L12" s="7"/>
      <c r="O12" s="27"/>
      <c r="P12" s="13"/>
      <c r="Q12" s="13"/>
      <c r="R12" s="13"/>
      <c r="S12" s="13"/>
      <c r="T12" s="13"/>
      <c r="U12" s="7"/>
      <c r="X12" s="5" t="s">
        <v>0</v>
      </c>
      <c r="Y12" s="5">
        <f ca="1">Y10+INT(RAND()*3+2)</f>
        <v>14</v>
      </c>
      <c r="Z12" s="1">
        <f>2*PI()/12*(MOD(Y12,12)+Y13/60)</f>
        <v>1.1431906600562856</v>
      </c>
      <c r="AA12" s="1"/>
      <c r="AB12" s="1" t="s">
        <v>5</v>
      </c>
      <c r="AC12" s="1">
        <v>0</v>
      </c>
      <c r="AD12" s="1">
        <f>SIN(Z12)*0.8</f>
        <v>0.7279690167012345</v>
      </c>
      <c r="AE12" s="1"/>
      <c r="AF12" s="1" t="s">
        <v>5</v>
      </c>
      <c r="AG12" s="1">
        <v>0</v>
      </c>
      <c r="AH12" s="1">
        <f>SIN(Z13)</f>
        <v>0.9135454576426009</v>
      </c>
      <c r="AJ12">
        <v>11</v>
      </c>
      <c r="AK12">
        <v>1</v>
      </c>
      <c r="AL12">
        <v>11</v>
      </c>
      <c r="AM12">
        <v>1</v>
      </c>
    </row>
    <row r="13" spans="6:39" ht="7.5" customHeight="1">
      <c r="F13" s="50"/>
      <c r="G13" s="50"/>
      <c r="H13" s="7"/>
      <c r="I13" s="49"/>
      <c r="J13" s="7"/>
      <c r="K13" s="7"/>
      <c r="L13" s="7"/>
      <c r="O13" s="17"/>
      <c r="P13" s="7"/>
      <c r="Q13" s="7"/>
      <c r="R13" s="7"/>
      <c r="S13" s="7"/>
      <c r="T13" s="7"/>
      <c r="U13" s="7"/>
      <c r="X13" t="s">
        <v>1</v>
      </c>
      <c r="Y13" s="5">
        <f ca="1">INT(RAND()*(Y11-10))+1</f>
        <v>11</v>
      </c>
      <c r="Z13">
        <f>2*PI()*Y13/60</f>
        <v>1.1519173063162573</v>
      </c>
      <c r="AB13" t="s">
        <v>6</v>
      </c>
      <c r="AC13">
        <v>0</v>
      </c>
      <c r="AD13">
        <f>COS(Z12)*0.8</f>
        <v>0.33175459412499153</v>
      </c>
      <c r="AF13" t="s">
        <v>6</v>
      </c>
      <c r="AG13">
        <v>0</v>
      </c>
      <c r="AH13">
        <f>COS(Z13)</f>
        <v>0.4067366430758004</v>
      </c>
      <c r="AJ13">
        <v>12</v>
      </c>
      <c r="AK13">
        <v>1</v>
      </c>
      <c r="AL13">
        <v>12</v>
      </c>
      <c r="AM13">
        <v>1</v>
      </c>
    </row>
    <row r="14" spans="1:39" ht="37.5" customHeight="1">
      <c r="A14" s="41"/>
      <c r="B14" s="45" t="s">
        <v>17</v>
      </c>
      <c r="C14" s="45"/>
      <c r="D14" s="42" t="s">
        <v>21</v>
      </c>
      <c r="E14" s="46" t="s">
        <v>24</v>
      </c>
      <c r="F14" s="47"/>
      <c r="G14" s="47"/>
      <c r="H14" s="47"/>
      <c r="I14" s="47"/>
      <c r="J14" s="48"/>
      <c r="K14" s="43" t="s">
        <v>21</v>
      </c>
      <c r="L14" s="45" t="s">
        <v>18</v>
      </c>
      <c r="M14" s="45"/>
      <c r="N14" s="41"/>
      <c r="O14" s="17"/>
      <c r="P14" s="7"/>
      <c r="Q14" s="7"/>
      <c r="R14" s="7"/>
      <c r="S14" s="7"/>
      <c r="T14" s="7"/>
      <c r="U14" s="7"/>
      <c r="AL14">
        <v>13</v>
      </c>
      <c r="AM14">
        <v>1</v>
      </c>
    </row>
    <row r="15" spans="1:39" ht="15" customHeight="1">
      <c r="A15" s="20"/>
      <c r="B15" s="19"/>
      <c r="C15" s="2"/>
      <c r="D15" s="2"/>
      <c r="H15" s="7"/>
      <c r="I15" s="7"/>
      <c r="J15" s="7"/>
      <c r="K15" s="7"/>
      <c r="L15" s="7"/>
      <c r="O15" s="17"/>
      <c r="P15" s="7"/>
      <c r="Q15" s="7"/>
      <c r="R15" s="7"/>
      <c r="S15" s="7"/>
      <c r="T15" s="7"/>
      <c r="U15" s="7"/>
      <c r="AL15">
        <v>14</v>
      </c>
      <c r="AM15">
        <v>1</v>
      </c>
    </row>
    <row r="16" spans="1:39" ht="30" customHeight="1">
      <c r="A16" s="25" t="s">
        <v>11</v>
      </c>
      <c r="B16" s="64" t="str">
        <f>IF(Y6&gt;=12,"午後","午前")</f>
        <v>午前</v>
      </c>
      <c r="H16" s="24"/>
      <c r="I16" s="64" t="str">
        <f>IF(Y8&gt;=12,"午後","午前")</f>
        <v>午前</v>
      </c>
      <c r="J16" s="7"/>
      <c r="K16" s="7"/>
      <c r="L16" s="7"/>
      <c r="O16" s="29" t="s">
        <v>11</v>
      </c>
      <c r="P16" s="7"/>
      <c r="Q16" s="39">
        <f>Y8-Y6-1</f>
        <v>1</v>
      </c>
      <c r="R16" s="63" t="s">
        <v>26</v>
      </c>
      <c r="S16" s="63"/>
      <c r="T16" s="36"/>
      <c r="U16" s="7"/>
      <c r="Z16">
        <f ca="1">RAND()</f>
        <v>0.06608764275723478</v>
      </c>
      <c r="AC16">
        <f>RANK(Z16,$Z$16:$Z$27)+5</f>
        <v>16</v>
      </c>
      <c r="AL16">
        <v>15</v>
      </c>
      <c r="AM16">
        <v>1</v>
      </c>
    </row>
    <row r="17" spans="8:39" ht="30" customHeight="1">
      <c r="H17" s="7"/>
      <c r="I17" s="7"/>
      <c r="J17" s="7"/>
      <c r="K17" s="7"/>
      <c r="L17" s="7"/>
      <c r="O17" s="17"/>
      <c r="P17" s="7"/>
      <c r="Q17" s="7"/>
      <c r="R17" s="7"/>
      <c r="S17" s="7"/>
      <c r="T17" s="7"/>
      <c r="U17" s="7"/>
      <c r="Z17">
        <f aca="true" ca="1" t="shared" si="0" ref="Z17:Z27">RAND()</f>
        <v>0.8374112158876296</v>
      </c>
      <c r="AC17">
        <f aca="true" t="shared" si="1" ref="AC17:AC27">RANK(Z17,$Z$16:$Z$27)+5</f>
        <v>6</v>
      </c>
      <c r="AL17">
        <v>16</v>
      </c>
      <c r="AM17">
        <v>1</v>
      </c>
    </row>
    <row r="18" spans="8:39" ht="30" customHeight="1">
      <c r="H18" s="7"/>
      <c r="I18" s="7"/>
      <c r="J18" s="7"/>
      <c r="K18" s="7"/>
      <c r="L18" s="7"/>
      <c r="O18" s="29"/>
      <c r="P18" s="7"/>
      <c r="Q18" s="35">
        <f>Y9-Y7+60</f>
        <v>30</v>
      </c>
      <c r="R18" s="37" t="s">
        <v>1</v>
      </c>
      <c r="S18" s="31"/>
      <c r="T18" s="36"/>
      <c r="U18" s="7"/>
      <c r="Z18">
        <f ca="1" t="shared" si="0"/>
        <v>0.7653735333504653</v>
      </c>
      <c r="AC18">
        <f t="shared" si="1"/>
        <v>9</v>
      </c>
      <c r="AL18">
        <v>17</v>
      </c>
      <c r="AM18">
        <v>1</v>
      </c>
    </row>
    <row r="19" spans="8:39" ht="37.5" customHeight="1">
      <c r="H19" s="7"/>
      <c r="I19" s="7"/>
      <c r="J19" s="7"/>
      <c r="K19" s="7"/>
      <c r="L19" s="7"/>
      <c r="M19" s="4"/>
      <c r="O19" s="17"/>
      <c r="P19" s="7"/>
      <c r="Q19" s="35"/>
      <c r="R19" s="37"/>
      <c r="S19" s="7"/>
      <c r="T19" s="7"/>
      <c r="U19" s="7"/>
      <c r="Z19">
        <f ca="1" t="shared" si="0"/>
        <v>0.49772682167819426</v>
      </c>
      <c r="AC19">
        <f t="shared" si="1"/>
        <v>11</v>
      </c>
      <c r="AL19">
        <v>18</v>
      </c>
      <c r="AM19">
        <v>1</v>
      </c>
    </row>
    <row r="20" spans="1:39" ht="30" customHeight="1">
      <c r="A20" s="6"/>
      <c r="H20" s="7"/>
      <c r="I20" s="7"/>
      <c r="J20" s="7"/>
      <c r="K20" s="7"/>
      <c r="L20" s="7"/>
      <c r="M20" s="13"/>
      <c r="N20" s="34"/>
      <c r="O20" s="27"/>
      <c r="P20" s="22"/>
      <c r="Q20" s="22"/>
      <c r="R20" s="22"/>
      <c r="S20" s="22"/>
      <c r="T20" s="22"/>
      <c r="U20" s="22"/>
      <c r="Z20">
        <f ca="1" t="shared" si="0"/>
        <v>0.6686399200208969</v>
      </c>
      <c r="AC20">
        <f t="shared" si="1"/>
        <v>10</v>
      </c>
      <c r="AL20">
        <v>19</v>
      </c>
      <c r="AM20">
        <v>1</v>
      </c>
    </row>
    <row r="21" spans="1:39" ht="37.5" customHeight="1">
      <c r="A21" s="41"/>
      <c r="B21" s="45" t="s">
        <v>17</v>
      </c>
      <c r="C21" s="45"/>
      <c r="D21" s="42" t="s">
        <v>21</v>
      </c>
      <c r="E21" s="46" t="s">
        <v>24</v>
      </c>
      <c r="F21" s="47"/>
      <c r="G21" s="47"/>
      <c r="H21" s="47"/>
      <c r="I21" s="47"/>
      <c r="J21" s="48"/>
      <c r="K21" s="43" t="s">
        <v>21</v>
      </c>
      <c r="L21" s="45" t="s">
        <v>18</v>
      </c>
      <c r="M21" s="45"/>
      <c r="N21" s="41"/>
      <c r="O21" s="17"/>
      <c r="P21" s="7"/>
      <c r="Q21" s="7"/>
      <c r="R21" s="7"/>
      <c r="S21" s="7"/>
      <c r="T21" s="7"/>
      <c r="U21" s="7"/>
      <c r="Z21">
        <f ca="1" t="shared" si="0"/>
        <v>0.8121147520120974</v>
      </c>
      <c r="AC21">
        <f t="shared" si="1"/>
        <v>8</v>
      </c>
      <c r="AL21">
        <v>13</v>
      </c>
      <c r="AM21">
        <v>1</v>
      </c>
    </row>
    <row r="22" spans="8:39" ht="15" customHeight="1">
      <c r="H22" s="7"/>
      <c r="I22" s="7"/>
      <c r="J22" s="7"/>
      <c r="K22" s="7"/>
      <c r="L22" s="7"/>
      <c r="O22" s="17"/>
      <c r="P22" s="7"/>
      <c r="Q22" s="7"/>
      <c r="R22" s="7"/>
      <c r="S22" s="7"/>
      <c r="T22" s="7"/>
      <c r="U22" s="7"/>
      <c r="Z22">
        <f ca="1" t="shared" si="0"/>
        <v>0.47771926308329904</v>
      </c>
      <c r="AC22">
        <f t="shared" si="1"/>
        <v>12</v>
      </c>
      <c r="AL22">
        <v>21</v>
      </c>
      <c r="AM22">
        <v>1</v>
      </c>
    </row>
    <row r="23" spans="1:39" ht="30" customHeight="1">
      <c r="A23" s="25" t="s">
        <v>12</v>
      </c>
      <c r="B23" s="64" t="str">
        <f>IF(Y10&gt;=12,"午後","午前")</f>
        <v>午前</v>
      </c>
      <c r="H23" s="24" t="s">
        <v>22</v>
      </c>
      <c r="I23" s="64" t="str">
        <f>IF(Y12&gt;=12,"午後","午前")</f>
        <v>午後</v>
      </c>
      <c r="J23" s="7"/>
      <c r="K23" s="7"/>
      <c r="L23" s="7"/>
      <c r="O23" s="29" t="s">
        <v>12</v>
      </c>
      <c r="P23" s="7"/>
      <c r="Q23" s="39">
        <f>Y12-Y10-1</f>
        <v>3</v>
      </c>
      <c r="R23" s="63" t="s">
        <v>26</v>
      </c>
      <c r="S23" s="63"/>
      <c r="T23" s="36"/>
      <c r="U23" s="7"/>
      <c r="Z23">
        <f ca="1" t="shared" si="0"/>
        <v>0.09194349198981167</v>
      </c>
      <c r="AC23">
        <f t="shared" si="1"/>
        <v>15</v>
      </c>
      <c r="AL23">
        <v>22</v>
      </c>
      <c r="AM23">
        <v>1</v>
      </c>
    </row>
    <row r="24" spans="8:39" ht="30" customHeight="1">
      <c r="H24" s="7"/>
      <c r="I24" s="7"/>
      <c r="J24" s="7"/>
      <c r="K24" s="7"/>
      <c r="L24" s="7"/>
      <c r="M24" s="4"/>
      <c r="O24" s="17"/>
      <c r="P24" s="7"/>
      <c r="Q24" s="7"/>
      <c r="R24" s="24"/>
      <c r="S24" s="7"/>
      <c r="T24" s="7"/>
      <c r="U24" s="7"/>
      <c r="Z24">
        <f ca="1" t="shared" si="0"/>
        <v>0.8270542982372993</v>
      </c>
      <c r="AC24">
        <f t="shared" si="1"/>
        <v>7</v>
      </c>
      <c r="AL24">
        <v>23</v>
      </c>
      <c r="AM24">
        <v>1</v>
      </c>
    </row>
    <row r="25" spans="8:39" ht="30" customHeight="1">
      <c r="H25" s="7"/>
      <c r="I25" s="7"/>
      <c r="J25" s="7"/>
      <c r="K25" s="7"/>
      <c r="L25" s="7"/>
      <c r="M25" s="13"/>
      <c r="N25" s="12"/>
      <c r="O25" s="27"/>
      <c r="P25" s="13"/>
      <c r="Q25" s="32">
        <f>Y13-Y11+60</f>
        <v>45</v>
      </c>
      <c r="R25" s="37" t="s">
        <v>1</v>
      </c>
      <c r="S25" s="13"/>
      <c r="T25" s="6"/>
      <c r="U25" s="6"/>
      <c r="Z25">
        <f ca="1" t="shared" si="0"/>
        <v>0.3903386803441855</v>
      </c>
      <c r="AC25">
        <f t="shared" si="1"/>
        <v>13</v>
      </c>
      <c r="AL25">
        <v>24</v>
      </c>
      <c r="AM25">
        <v>1</v>
      </c>
    </row>
    <row r="26" spans="1:39" ht="22.5" customHeight="1">
      <c r="A26" s="20"/>
      <c r="B26" s="19"/>
      <c r="C26" s="2"/>
      <c r="D26" s="2"/>
      <c r="H26" s="7"/>
      <c r="I26" s="7"/>
      <c r="J26" s="7"/>
      <c r="K26" s="7"/>
      <c r="L26" s="7"/>
      <c r="M26" s="13"/>
      <c r="N26" s="12"/>
      <c r="O26" s="29"/>
      <c r="P26" s="13"/>
      <c r="Q26" s="35"/>
      <c r="R26" s="36"/>
      <c r="S26" s="31"/>
      <c r="T26" s="36"/>
      <c r="U26" s="6"/>
      <c r="Z26">
        <f ca="1" t="shared" si="0"/>
        <v>0.003827151084695446</v>
      </c>
      <c r="AC26">
        <f t="shared" si="1"/>
        <v>17</v>
      </c>
      <c r="AL26">
        <v>25</v>
      </c>
      <c r="AM26">
        <v>1</v>
      </c>
    </row>
    <row r="27" spans="8:39" ht="13.5" customHeight="1">
      <c r="H27" s="7"/>
      <c r="I27" s="7"/>
      <c r="J27" s="7"/>
      <c r="K27" s="7"/>
      <c r="L27" s="7"/>
      <c r="O27" s="17"/>
      <c r="P27" s="7"/>
      <c r="Q27" s="7"/>
      <c r="R27" s="33"/>
      <c r="S27" s="7"/>
      <c r="Z27">
        <f ca="1" t="shared" si="0"/>
        <v>0.27779067686027736</v>
      </c>
      <c r="AC27">
        <f t="shared" si="1"/>
        <v>14</v>
      </c>
      <c r="AL27">
        <v>26</v>
      </c>
      <c r="AM27">
        <v>1</v>
      </c>
    </row>
    <row r="28" spans="8:39" ht="15">
      <c r="H28" s="7"/>
      <c r="I28" s="7"/>
      <c r="J28" s="7"/>
      <c r="K28" s="7"/>
      <c r="L28" s="7"/>
      <c r="O28" s="17"/>
      <c r="P28" s="7"/>
      <c r="Q28" s="7"/>
      <c r="R28" s="7"/>
      <c r="S28" s="7"/>
      <c r="AL28">
        <v>27</v>
      </c>
      <c r="AM28">
        <v>1</v>
      </c>
    </row>
    <row r="29" spans="8:39" ht="15">
      <c r="H29" s="7"/>
      <c r="I29" s="7"/>
      <c r="J29" s="7"/>
      <c r="K29" s="7"/>
      <c r="L29" s="7"/>
      <c r="O29" s="17"/>
      <c r="P29" s="7"/>
      <c r="Q29" s="7"/>
      <c r="R29" s="7"/>
      <c r="S29" s="7"/>
      <c r="AL29">
        <v>28</v>
      </c>
      <c r="AM29">
        <v>1</v>
      </c>
    </row>
    <row r="30" spans="8:39" ht="15">
      <c r="H30" s="7"/>
      <c r="I30" s="7"/>
      <c r="J30" s="7"/>
      <c r="K30" s="7"/>
      <c r="L30" s="7"/>
      <c r="O30" s="17"/>
      <c r="P30" s="7"/>
      <c r="Q30" s="7"/>
      <c r="R30" s="7"/>
      <c r="S30" s="7"/>
      <c r="AL30">
        <v>29</v>
      </c>
      <c r="AM30">
        <v>1</v>
      </c>
    </row>
    <row r="31" spans="1:39" ht="37.5" customHeight="1">
      <c r="A31" s="41"/>
      <c r="B31" s="45" t="s">
        <v>17</v>
      </c>
      <c r="C31" s="45"/>
      <c r="D31" s="42" t="s">
        <v>21</v>
      </c>
      <c r="E31" s="46" t="s">
        <v>24</v>
      </c>
      <c r="F31" s="47"/>
      <c r="G31" s="47"/>
      <c r="H31" s="47"/>
      <c r="I31" s="47"/>
      <c r="J31" s="48"/>
      <c r="K31" s="43" t="s">
        <v>21</v>
      </c>
      <c r="L31" s="45" t="s">
        <v>18</v>
      </c>
      <c r="M31" s="45"/>
      <c r="N31" s="41"/>
      <c r="O31" s="17"/>
      <c r="P31" s="7"/>
      <c r="Q31" s="7"/>
      <c r="R31" s="7"/>
      <c r="S31" s="7"/>
      <c r="AL31">
        <v>30</v>
      </c>
      <c r="AM31">
        <v>1</v>
      </c>
    </row>
    <row r="32" spans="1:39" ht="19.5" customHeight="1">
      <c r="A32" s="41"/>
      <c r="B32" s="41"/>
      <c r="C32" s="41"/>
      <c r="D32" s="41"/>
      <c r="E32" s="41"/>
      <c r="F32" s="41"/>
      <c r="G32" s="7"/>
      <c r="H32" s="41"/>
      <c r="I32" s="41"/>
      <c r="J32" s="41"/>
      <c r="K32" s="41"/>
      <c r="L32" s="41"/>
      <c r="M32" s="41"/>
      <c r="O32" s="17"/>
      <c r="P32" s="7"/>
      <c r="Q32" s="7"/>
      <c r="R32" s="7"/>
      <c r="S32" s="7"/>
      <c r="AL32">
        <v>31</v>
      </c>
      <c r="AM32">
        <v>1</v>
      </c>
    </row>
    <row r="33" spans="1:39" ht="13.5" customHeight="1">
      <c r="A33" s="7"/>
      <c r="B33" s="7"/>
      <c r="C33" s="8"/>
      <c r="D33" s="38"/>
      <c r="E33" s="7"/>
      <c r="F33" s="8"/>
      <c r="G33" s="22"/>
      <c r="H33" s="7"/>
      <c r="I33" s="22"/>
      <c r="J33" s="7"/>
      <c r="K33" s="7"/>
      <c r="L33" s="8"/>
      <c r="O33" s="17"/>
      <c r="P33" s="7"/>
      <c r="Q33" s="7"/>
      <c r="R33" s="7"/>
      <c r="S33" s="7"/>
      <c r="AL33">
        <v>32</v>
      </c>
      <c r="AM33">
        <v>1</v>
      </c>
    </row>
    <row r="34" spans="8:39" ht="13.5">
      <c r="H34" s="7"/>
      <c r="I34" s="7"/>
      <c r="J34" s="7"/>
      <c r="K34" s="7"/>
      <c r="L34" s="7"/>
      <c r="O34" s="17"/>
      <c r="P34" s="7"/>
      <c r="Q34" s="7"/>
      <c r="R34" s="7"/>
      <c r="S34" s="7"/>
      <c r="AL34">
        <v>33</v>
      </c>
      <c r="AM34">
        <v>1</v>
      </c>
    </row>
    <row r="35" spans="8:39" ht="13.5">
      <c r="H35" s="7"/>
      <c r="I35" s="7"/>
      <c r="J35" s="7"/>
      <c r="K35" s="7"/>
      <c r="L35" s="7"/>
      <c r="O35" s="17"/>
      <c r="P35" s="7"/>
      <c r="Q35" s="7"/>
      <c r="R35" s="7"/>
      <c r="S35" s="7"/>
      <c r="AL35">
        <v>34</v>
      </c>
      <c r="AM35">
        <v>1</v>
      </c>
    </row>
    <row r="36" spans="8:39" ht="13.5">
      <c r="H36" s="7"/>
      <c r="I36" s="7"/>
      <c r="J36" s="7"/>
      <c r="K36" s="7"/>
      <c r="L36" s="7"/>
      <c r="AL36">
        <v>35</v>
      </c>
      <c r="AM36">
        <v>1</v>
      </c>
    </row>
    <row r="37" spans="8:39" ht="22.5" customHeight="1">
      <c r="H37" s="7"/>
      <c r="I37" s="7"/>
      <c r="J37" s="7"/>
      <c r="K37" s="7"/>
      <c r="L37" s="7"/>
      <c r="M37" s="4"/>
      <c r="AL37">
        <v>36</v>
      </c>
      <c r="AM37">
        <v>1</v>
      </c>
    </row>
    <row r="38" spans="1:39" ht="30" customHeight="1">
      <c r="A38" s="20"/>
      <c r="B38" s="19"/>
      <c r="C38" s="2"/>
      <c r="D38" s="2"/>
      <c r="H38" s="7"/>
      <c r="I38" s="7"/>
      <c r="J38" s="7"/>
      <c r="K38" s="7"/>
      <c r="L38" s="7"/>
      <c r="M38" s="13"/>
      <c r="N38" s="12"/>
      <c r="O38" s="6"/>
      <c r="P38" s="6"/>
      <c r="Q38" s="6"/>
      <c r="R38" s="6"/>
      <c r="S38" s="6"/>
      <c r="T38" s="6"/>
      <c r="U38" s="6"/>
      <c r="AL38">
        <v>37</v>
      </c>
      <c r="AM38">
        <v>1</v>
      </c>
    </row>
    <row r="39" spans="8:39" ht="17.25">
      <c r="H39" s="7"/>
      <c r="I39" s="7"/>
      <c r="J39" s="7"/>
      <c r="K39" s="7"/>
      <c r="L39" s="7"/>
      <c r="M39" s="13"/>
      <c r="N39" s="12"/>
      <c r="O39" s="6"/>
      <c r="P39" s="6"/>
      <c r="Q39" s="6"/>
      <c r="R39" s="6"/>
      <c r="S39" s="6"/>
      <c r="T39" s="6"/>
      <c r="U39" s="6"/>
      <c r="AL39">
        <v>38</v>
      </c>
      <c r="AM39">
        <v>1</v>
      </c>
    </row>
    <row r="40" spans="8:39" ht="13.5">
      <c r="H40" s="7"/>
      <c r="I40" s="7"/>
      <c r="J40" s="7"/>
      <c r="K40" s="7"/>
      <c r="L40" s="7"/>
      <c r="AL40">
        <v>39</v>
      </c>
      <c r="AM40">
        <v>1</v>
      </c>
    </row>
    <row r="41" spans="8:39" ht="13.5">
      <c r="H41" s="7"/>
      <c r="I41" s="7"/>
      <c r="J41" s="7"/>
      <c r="K41" s="7"/>
      <c r="L41" s="7"/>
      <c r="AL41">
        <v>40</v>
      </c>
      <c r="AM41">
        <v>1</v>
      </c>
    </row>
    <row r="42" spans="8:39" ht="14.25">
      <c r="H42" s="7"/>
      <c r="I42" s="7"/>
      <c r="J42" s="7"/>
      <c r="K42" s="7"/>
      <c r="L42" s="7"/>
      <c r="M42" s="4"/>
      <c r="AL42">
        <v>41</v>
      </c>
      <c r="AM42">
        <v>1</v>
      </c>
    </row>
    <row r="43" spans="8:39" ht="17.25">
      <c r="H43" s="7"/>
      <c r="I43" s="7"/>
      <c r="J43" s="7"/>
      <c r="K43" s="7"/>
      <c r="L43" s="7"/>
      <c r="M43" s="45"/>
      <c r="N43" s="62"/>
      <c r="O43" s="61"/>
      <c r="P43" s="21"/>
      <c r="Q43" s="21"/>
      <c r="R43" s="21"/>
      <c r="S43" s="21"/>
      <c r="T43" s="21"/>
      <c r="U43" s="21"/>
      <c r="AL43">
        <v>42</v>
      </c>
      <c r="AM43">
        <v>1</v>
      </c>
    </row>
    <row r="44" spans="8:39" ht="17.25">
      <c r="H44" s="7"/>
      <c r="I44" s="7"/>
      <c r="J44" s="7"/>
      <c r="K44" s="7"/>
      <c r="L44" s="7"/>
      <c r="M44" s="45"/>
      <c r="N44" s="62"/>
      <c r="O44" s="61"/>
      <c r="P44" s="21"/>
      <c r="Q44" s="21"/>
      <c r="R44" s="21"/>
      <c r="S44" s="21"/>
      <c r="T44" s="21"/>
      <c r="U44" s="21"/>
      <c r="AL44">
        <v>43</v>
      </c>
      <c r="AM44">
        <v>1</v>
      </c>
    </row>
    <row r="45" spans="8:39" ht="13.5">
      <c r="H45" s="7"/>
      <c r="I45" s="7"/>
      <c r="J45" s="7"/>
      <c r="K45" s="7"/>
      <c r="L45" s="7"/>
      <c r="AL45">
        <v>44</v>
      </c>
      <c r="AM45">
        <v>1</v>
      </c>
    </row>
    <row r="46" spans="8:39" ht="13.5">
      <c r="H46" s="7"/>
      <c r="I46" s="7"/>
      <c r="J46" s="7"/>
      <c r="K46" s="7"/>
      <c r="L46" s="7"/>
      <c r="AL46">
        <v>45</v>
      </c>
      <c r="AM46">
        <v>1</v>
      </c>
    </row>
    <row r="47" spans="8:39" ht="13.5">
      <c r="H47" s="7"/>
      <c r="I47" s="7"/>
      <c r="J47" s="7"/>
      <c r="K47" s="7"/>
      <c r="L47" s="7"/>
      <c r="AL47">
        <v>46</v>
      </c>
      <c r="AM47">
        <v>1</v>
      </c>
    </row>
    <row r="48" spans="10:39" ht="13.5">
      <c r="J48" s="17"/>
      <c r="K48" s="7"/>
      <c r="L48" s="7"/>
      <c r="AL48">
        <v>47</v>
      </c>
      <c r="AM48">
        <v>1</v>
      </c>
    </row>
    <row r="49" spans="9:39" ht="13.5">
      <c r="I49" s="7"/>
      <c r="J49" s="7"/>
      <c r="K49" s="7"/>
      <c r="L49" s="7"/>
      <c r="AL49">
        <v>48</v>
      </c>
      <c r="AM49">
        <v>1</v>
      </c>
    </row>
    <row r="50" spans="9:39" ht="13.5" customHeight="1">
      <c r="I50" s="7"/>
      <c r="J50" s="7"/>
      <c r="K50" s="7"/>
      <c r="L50" s="7"/>
      <c r="AL50">
        <v>49</v>
      </c>
      <c r="AM50">
        <v>1</v>
      </c>
    </row>
    <row r="51" spans="9:39" ht="13.5">
      <c r="I51" s="7"/>
      <c r="J51" s="7"/>
      <c r="K51" s="7"/>
      <c r="L51" s="7"/>
      <c r="AL51">
        <v>50</v>
      </c>
      <c r="AM51">
        <v>1</v>
      </c>
    </row>
    <row r="52" spans="9:39" ht="13.5">
      <c r="I52" s="7"/>
      <c r="J52" s="7"/>
      <c r="K52" s="7"/>
      <c r="L52" s="7"/>
      <c r="AL52">
        <v>51</v>
      </c>
      <c r="AM52">
        <v>1</v>
      </c>
    </row>
    <row r="53" spans="10:39" ht="13.5">
      <c r="J53" s="7"/>
      <c r="K53" s="7"/>
      <c r="L53" s="7"/>
      <c r="AL53">
        <v>52</v>
      </c>
      <c r="AM53">
        <v>1</v>
      </c>
    </row>
    <row r="54" spans="10:39" ht="13.5">
      <c r="J54" s="7"/>
      <c r="K54" s="7"/>
      <c r="L54" s="7"/>
      <c r="AL54">
        <v>53</v>
      </c>
      <c r="AM54">
        <v>1</v>
      </c>
    </row>
    <row r="55" spans="10:39" ht="13.5">
      <c r="J55" s="7"/>
      <c r="K55" s="7"/>
      <c r="L55" s="7"/>
      <c r="AL55">
        <v>54</v>
      </c>
      <c r="AM55">
        <v>1</v>
      </c>
    </row>
    <row r="56" spans="10:39" ht="13.5">
      <c r="J56" s="7"/>
      <c r="K56" s="7"/>
      <c r="L56" s="7"/>
      <c r="AL56">
        <v>55</v>
      </c>
      <c r="AM56">
        <v>1</v>
      </c>
    </row>
    <row r="57" spans="10:39" ht="13.5">
      <c r="J57" s="7"/>
      <c r="K57" s="7"/>
      <c r="L57" s="7"/>
      <c r="AL57">
        <v>56</v>
      </c>
      <c r="AM57">
        <v>1</v>
      </c>
    </row>
    <row r="58" spans="10:39" ht="13.5">
      <c r="J58" s="7"/>
      <c r="K58" s="7"/>
      <c r="L58" s="7"/>
      <c r="AL58">
        <v>57</v>
      </c>
      <c r="AM58">
        <v>1</v>
      </c>
    </row>
    <row r="59" spans="10:39" ht="13.5">
      <c r="J59" s="7"/>
      <c r="K59" s="7"/>
      <c r="L59" s="7"/>
      <c r="AL59">
        <v>58</v>
      </c>
      <c r="AM59">
        <v>1</v>
      </c>
    </row>
    <row r="60" spans="38:39" ht="13.5">
      <c r="AL60">
        <v>59</v>
      </c>
      <c r="AM60">
        <v>1</v>
      </c>
    </row>
    <row r="61" spans="38:39" ht="13.5">
      <c r="AL61">
        <v>60</v>
      </c>
      <c r="AM61">
        <v>1</v>
      </c>
    </row>
  </sheetData>
  <sheetProtection/>
  <mergeCells count="28">
    <mergeCell ref="R16:S16"/>
    <mergeCell ref="R23:S23"/>
    <mergeCell ref="E1:F1"/>
    <mergeCell ref="T8:T9"/>
    <mergeCell ref="O43:O44"/>
    <mergeCell ref="M43:M44"/>
    <mergeCell ref="N43:N44"/>
    <mergeCell ref="E14:J14"/>
    <mergeCell ref="F12:G13"/>
    <mergeCell ref="R5:S5"/>
    <mergeCell ref="R4:S4"/>
    <mergeCell ref="O3:S3"/>
    <mergeCell ref="O1:S1"/>
    <mergeCell ref="O8:O9"/>
    <mergeCell ref="Q8:Q9"/>
    <mergeCell ref="R8:R9"/>
    <mergeCell ref="S8:S9"/>
    <mergeCell ref="I12:I13"/>
    <mergeCell ref="L14:M14"/>
    <mergeCell ref="B14:C14"/>
    <mergeCell ref="E2:M2"/>
    <mergeCell ref="B3:D3"/>
    <mergeCell ref="B21:C21"/>
    <mergeCell ref="L21:M21"/>
    <mergeCell ref="B31:C31"/>
    <mergeCell ref="L31:M31"/>
    <mergeCell ref="E21:J21"/>
    <mergeCell ref="E31:J31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2015-06-27T05:34:16Z</cp:lastPrinted>
  <dcterms:created xsi:type="dcterms:W3CDTF">2012-07-25T01:13:21Z</dcterms:created>
  <dcterms:modified xsi:type="dcterms:W3CDTF">2016-02-21T02:55:25Z</dcterms:modified>
  <cp:category/>
  <cp:version/>
  <cp:contentType/>
  <cp:contentStatus/>
</cp:coreProperties>
</file>