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<sst xmlns="http://schemas.openxmlformats.org/spreadsheetml/2006/main" count="76" uniqueCount="55">
  <si>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</si>
  <si>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</si>
  <si>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</si>
  <si>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</si>
  <si>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</si>
  <si>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</si>
  <si>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</si>
  <si>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</si>
  <si>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</si>
  <si>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おにぎりを</t>
  </si>
  <si>
    <t>こ　おおく　かおうと　おもいます。</t>
  </si>
  <si>
    <t>パンは　なんこ　かえば　よいでしょうか。</t>
  </si>
  <si>
    <t>さとみさんは　どんぐりを</t>
  </si>
  <si>
    <t>こ　おおく　ひろったそうです。</t>
  </si>
  <si>
    <t>しょうさんは　どんぐりを　なんこ　ひろいましたか。</t>
  </si>
  <si>
    <t>サンドイッチを</t>
  </si>
  <si>
    <t>こ　おおく　つくろうと　おもいます。</t>
  </si>
  <si>
    <t>きのう　おりがみで　つるを</t>
  </si>
  <si>
    <t>わ　おおく　つくろうと　おもいます。</t>
  </si>
  <si>
    <t>そうたさんは　いちごを</t>
  </si>
  <si>
    <t>さおりさんは　なんこ　とりましたか。</t>
  </si>
  <si>
    <t>おにぎりは　なんこ　つくれば　よいでしょうか。</t>
  </si>
  <si>
    <t>きょうは　つるを　なんば　つくれば　よいでしょうか。</t>
  </si>
  <si>
    <t>こ　おおく　とったそうです。　</t>
  </si>
  <si>
    <t>本　おおく　うえようと　おもいます。</t>
  </si>
  <si>
    <t>白い　花を　なん本　うえれば　よいでしょうか。</t>
  </si>
  <si>
    <t>こ　かいます。</t>
  </si>
  <si>
    <t>こ　つくりました。</t>
  </si>
  <si>
    <t>こ　ひろいました。</t>
  </si>
  <si>
    <t>こ　とりました。</t>
  </si>
  <si>
    <t>わ　つくりました。</t>
  </si>
  <si>
    <t>パンは　おにぎりより</t>
  </si>
  <si>
    <t>おにぎりは　サンドイッチより</t>
  </si>
  <si>
    <t>白い　花は　赤い　花より</t>
  </si>
  <si>
    <t>しょうさんは　さとみさんより</t>
  </si>
  <si>
    <t>さおりさんは　そうたさんより</t>
  </si>
  <si>
    <t>きょうは　きのうより</t>
  </si>
  <si>
    <t>赤い　花を</t>
  </si>
  <si>
    <t>本　うえます。</t>
  </si>
  <si>
    <t>おにぎり</t>
  </si>
  <si>
    <t>パン</t>
  </si>
  <si>
    <t>サンドイッチ</t>
  </si>
  <si>
    <t>おにぎり</t>
  </si>
  <si>
    <t>赤い　花</t>
  </si>
  <si>
    <t>白い　花</t>
  </si>
  <si>
    <t>さとみ</t>
  </si>
  <si>
    <t>しょう</t>
  </si>
  <si>
    <t>そうた</t>
  </si>
  <si>
    <t>さおり</t>
  </si>
  <si>
    <t>きのう</t>
  </si>
  <si>
    <t>きょう</t>
  </si>
  <si>
    <t>こ</t>
  </si>
  <si>
    <t>本</t>
  </si>
  <si>
    <t>わ</t>
  </si>
  <si>
    <t>+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</si>
</sst>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2"/>
      <color indexed="9"/>
      <name val="ＭＳ 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theme="0"/>
      <name val="ＭＳ ゴシック"/>
      <family val="3"/>
    </font>
    <font>
      <sz val="12"/>
      <color theme="0"/>
      <name val="ＭＳ ゴシック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selection activeCell="N30" sqref="N30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2.00390625" style="0" hidden="1" customWidth="1"/>
    <col min="27" max="27" width="3.75390625" style="0" hidden="1" customWidth="1"/>
    <col min="28" max="28" width="15.50390625" style="0" hidden="1" customWidth="1"/>
    <col min="29" max="29" width="24.25390625" style="0" hidden="1" customWidth="1"/>
    <col min="30" max="30" width="3.75390625" style="0" hidden="1" customWidth="1"/>
    <col min="31" max="31" width="29.875" style="0" hidden="1" customWidth="1"/>
    <col min="32" max="32" width="41.00390625" style="0" hidden="1" customWidth="1"/>
    <col min="33" max="34" width="12.50390625" style="0" hidden="1" customWidth="1"/>
    <col min="35" max="35" width="0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69" t="str">
        <f ca="1">MID(CELL("filename"),SEARCH("[",CELL("filename"))+1,SEARCH("]",CELL("filename"))-SEARCH("[",CELL("filename"))-5)&amp;"  Gifu算数研"</f>
        <v>011740  Gifu算数研</v>
      </c>
      <c r="O1" s="69"/>
      <c r="P1" s="69"/>
      <c r="Q1" s="69"/>
      <c r="R1" s="69"/>
      <c r="T1" s="20"/>
    </row>
    <row r="2" spans="3:19" s="1" customFormat="1" ht="30" customHeight="1">
      <c r="C2" s="70">
        <f ca="1">TODAY()</f>
        <v>44241</v>
      </c>
      <c r="D2" s="70"/>
      <c r="E2" s="70"/>
      <c r="F2" s="70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5" s="13" customFormat="1" ht="22.5" customHeight="1">
      <c r="A4" s="30" t="s">
        <v>1</v>
      </c>
      <c r="B4" s="10"/>
      <c r="C4" s="13" t="str">
        <f>CONCATENATE(VLOOKUP(AA19,$Y$4:$AF$11,2),"　",VLOOKUP(AA19,$Y$4:$AF$11,3)," ",VLOOKUP(AA19,$Y$4:$AF$11,4))</f>
        <v>赤い　花を　7 本　うえます。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 t="s">
        <v>9</v>
      </c>
      <c r="AA4" s="19">
        <f aca="true" ca="1" t="shared" si="0" ref="AA4:AA9">INT(RAND()*6+2)</f>
        <v>2</v>
      </c>
      <c r="AB4" s="19" t="s">
        <v>26</v>
      </c>
      <c r="AC4" s="19" t="s">
        <v>31</v>
      </c>
      <c r="AD4" s="19">
        <f aca="true" ca="1" t="shared" si="1" ref="AD4:AD9">INT(RAND()*3+2)</f>
        <v>3</v>
      </c>
      <c r="AE4" s="19" t="s">
        <v>10</v>
      </c>
      <c r="AF4" s="33" t="s">
        <v>11</v>
      </c>
      <c r="AG4" s="33" t="s">
        <v>39</v>
      </c>
      <c r="AH4" s="33" t="s">
        <v>40</v>
      </c>
      <c r="AI4" s="33" t="s">
        <v>51</v>
      </c>
    </row>
    <row r="5" spans="1:35" s="13" customFormat="1" ht="22.5" customHeight="1">
      <c r="A5" s="30"/>
      <c r="B5" s="13" t="str">
        <f>CONCATENATE(VLOOKUP(AA19,$Y$4:$AF$11,5),"　",VLOOKUP(AA19,$Y$4:$AF$11,6)," ",VLOOKUP(AA19,$Y$4:$AF$11,7))</f>
        <v>白い　花は　赤い　花より　3 本　おおく　うえようと　おもいます。</v>
      </c>
      <c r="D5" s="15"/>
      <c r="E5" s="11"/>
      <c r="F5" s="15"/>
      <c r="G5" s="11"/>
      <c r="H5" s="24"/>
      <c r="I5" s="11"/>
      <c r="J5" s="11"/>
      <c r="N5" s="11"/>
      <c r="O5" s="11"/>
      <c r="P5" s="11"/>
      <c r="Q5" s="11"/>
      <c r="R5" s="11"/>
      <c r="S5" s="26"/>
      <c r="T5" s="22"/>
      <c r="U5" s="22"/>
      <c r="V5" s="10"/>
      <c r="Y5" s="18">
        <v>2</v>
      </c>
      <c r="Z5" s="19" t="s">
        <v>15</v>
      </c>
      <c r="AA5" s="19">
        <f ca="1" t="shared" si="0"/>
        <v>7</v>
      </c>
      <c r="AB5" s="19" t="s">
        <v>27</v>
      </c>
      <c r="AC5" s="19" t="s">
        <v>32</v>
      </c>
      <c r="AD5" s="19">
        <f ca="1" t="shared" si="1"/>
        <v>4</v>
      </c>
      <c r="AE5" s="19" t="s">
        <v>16</v>
      </c>
      <c r="AF5" s="33" t="s">
        <v>21</v>
      </c>
      <c r="AG5" s="33" t="s">
        <v>41</v>
      </c>
      <c r="AH5" s="33" t="s">
        <v>42</v>
      </c>
      <c r="AI5" s="33" t="s">
        <v>51</v>
      </c>
    </row>
    <row r="6" spans="1:35" s="13" customFormat="1" ht="22.5" customHeight="1">
      <c r="A6" s="10"/>
      <c r="C6" s="13" t="str">
        <f>VLOOKUP(AA19,$Y$4:$AF$11,8)</f>
        <v>白い　花を　なん本　うえれば　よいでしょうか。</v>
      </c>
      <c r="D6" s="14"/>
      <c r="F6" s="14"/>
      <c r="H6" s="25"/>
      <c r="I6" s="10"/>
      <c r="Y6" s="18">
        <v>3</v>
      </c>
      <c r="Z6" s="19" t="s">
        <v>37</v>
      </c>
      <c r="AA6" s="19">
        <f ca="1" t="shared" si="0"/>
        <v>7</v>
      </c>
      <c r="AB6" s="19" t="s">
        <v>38</v>
      </c>
      <c r="AC6" s="19" t="s">
        <v>33</v>
      </c>
      <c r="AD6" s="19">
        <f ca="1" t="shared" si="1"/>
        <v>3</v>
      </c>
      <c r="AE6" s="19" t="s">
        <v>24</v>
      </c>
      <c r="AF6" s="33" t="s">
        <v>25</v>
      </c>
      <c r="AG6" s="33" t="s">
        <v>43</v>
      </c>
      <c r="AH6" s="33" t="s">
        <v>44</v>
      </c>
      <c r="AI6" s="33" t="s">
        <v>52</v>
      </c>
    </row>
    <row r="7" spans="1:35" s="13" customFormat="1" ht="7.5" customHeight="1">
      <c r="A7" s="10"/>
      <c r="B7" s="10"/>
      <c r="D7" s="15"/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  <c r="Y7" s="18">
        <v>4</v>
      </c>
      <c r="Z7" s="19" t="s">
        <v>12</v>
      </c>
      <c r="AA7" s="19">
        <f ca="1" t="shared" si="0"/>
        <v>3</v>
      </c>
      <c r="AB7" s="19" t="s">
        <v>28</v>
      </c>
      <c r="AC7" s="19" t="s">
        <v>34</v>
      </c>
      <c r="AD7" s="19">
        <f ca="1" t="shared" si="1"/>
        <v>4</v>
      </c>
      <c r="AE7" s="19" t="s">
        <v>13</v>
      </c>
      <c r="AF7" s="33" t="s">
        <v>14</v>
      </c>
      <c r="AG7" s="33" t="s">
        <v>45</v>
      </c>
      <c r="AH7" s="33" t="s">
        <v>46</v>
      </c>
      <c r="AI7" s="33" t="s">
        <v>51</v>
      </c>
    </row>
    <row r="8" spans="1:35" s="13" customFormat="1" ht="26.25" customHeight="1">
      <c r="A8" s="10"/>
      <c r="B8" s="51"/>
      <c r="C8" s="76" t="str">
        <f>VLOOKUP(AA19,$Y$4:$AH$9,9)</f>
        <v>赤い　花</v>
      </c>
      <c r="D8" s="77"/>
      <c r="E8" s="61" t="str">
        <f aca="true" t="shared" si="2" ref="E8:P8">IF(E7&lt;=$Q$8,"〇","")</f>
        <v>〇</v>
      </c>
      <c r="F8" s="61" t="str">
        <f t="shared" si="2"/>
        <v>〇</v>
      </c>
      <c r="G8" s="61" t="str">
        <f t="shared" si="2"/>
        <v>〇</v>
      </c>
      <c r="H8" s="61" t="str">
        <f t="shared" si="2"/>
        <v>〇</v>
      </c>
      <c r="I8" s="61" t="str">
        <f t="shared" si="2"/>
        <v>〇</v>
      </c>
      <c r="J8" s="61" t="str">
        <f t="shared" si="2"/>
        <v>〇</v>
      </c>
      <c r="K8" s="61" t="str">
        <f t="shared" si="2"/>
        <v>〇</v>
      </c>
      <c r="L8" s="61">
        <f t="shared" si="2"/>
      </c>
      <c r="M8" s="61">
        <f t="shared" si="2"/>
      </c>
      <c r="N8" s="61">
        <f t="shared" si="2"/>
      </c>
      <c r="O8" s="61">
        <f t="shared" si="2"/>
      </c>
      <c r="P8" s="62">
        <f t="shared" si="2"/>
      </c>
      <c r="Q8" s="55">
        <f>VLOOKUP(AA19,$Y$4:$AA$9,3)</f>
        <v>7</v>
      </c>
      <c r="Y8" s="18">
        <v>5</v>
      </c>
      <c r="Z8" s="19" t="s">
        <v>19</v>
      </c>
      <c r="AA8" s="19">
        <f ca="1" t="shared" si="0"/>
        <v>7</v>
      </c>
      <c r="AB8" s="19" t="s">
        <v>29</v>
      </c>
      <c r="AC8" s="19" t="s">
        <v>35</v>
      </c>
      <c r="AD8" s="19">
        <f ca="1" t="shared" si="1"/>
        <v>4</v>
      </c>
      <c r="AE8" s="19" t="s">
        <v>23</v>
      </c>
      <c r="AF8" s="33" t="s">
        <v>20</v>
      </c>
      <c r="AG8" s="33" t="s">
        <v>47</v>
      </c>
      <c r="AH8" s="33" t="s">
        <v>48</v>
      </c>
      <c r="AI8" s="33" t="s">
        <v>51</v>
      </c>
    </row>
    <row r="9" spans="1:35" s="13" customFormat="1" ht="26.25" customHeight="1">
      <c r="A9" s="10"/>
      <c r="B9" s="52"/>
      <c r="C9" s="78" t="str">
        <f>VLOOKUP(AA19,$Y$4:$AH$9,10)</f>
        <v>白い　花</v>
      </c>
      <c r="D9" s="79"/>
      <c r="E9" s="47"/>
      <c r="F9" s="47"/>
      <c r="G9" s="47"/>
      <c r="H9" s="47"/>
      <c r="I9" s="47"/>
      <c r="J9" s="47"/>
      <c r="K9" s="47"/>
      <c r="L9" s="47"/>
      <c r="M9" s="48"/>
      <c r="N9" s="49"/>
      <c r="O9" s="49"/>
      <c r="P9" s="50"/>
      <c r="Q9" s="14"/>
      <c r="R9" s="14"/>
      <c r="S9" s="12"/>
      <c r="T9" s="22"/>
      <c r="U9" s="22"/>
      <c r="V9" s="10"/>
      <c r="Y9" s="18">
        <v>6</v>
      </c>
      <c r="Z9" s="19" t="s">
        <v>17</v>
      </c>
      <c r="AA9" s="19">
        <f ca="1" t="shared" si="0"/>
        <v>4</v>
      </c>
      <c r="AB9" s="19" t="s">
        <v>30</v>
      </c>
      <c r="AC9" s="19" t="s">
        <v>36</v>
      </c>
      <c r="AD9" s="19">
        <f ca="1" t="shared" si="1"/>
        <v>2</v>
      </c>
      <c r="AE9" s="19" t="s">
        <v>18</v>
      </c>
      <c r="AF9" s="33" t="s">
        <v>22</v>
      </c>
      <c r="AG9" s="33" t="s">
        <v>49</v>
      </c>
      <c r="AH9" s="33" t="s">
        <v>50</v>
      </c>
      <c r="AI9" s="33" t="s">
        <v>53</v>
      </c>
    </row>
    <row r="10" spans="1:27" s="13" customFormat="1" ht="15" customHeight="1">
      <c r="A10" s="10"/>
      <c r="B10" s="10"/>
      <c r="D10" s="12"/>
      <c r="E10" s="11"/>
      <c r="F10" s="11"/>
      <c r="G10" s="11"/>
      <c r="H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22"/>
      <c r="U10" s="22"/>
      <c r="V10" s="10"/>
      <c r="Y10" s="19"/>
      <c r="Z10" s="19"/>
      <c r="AA10" s="33"/>
    </row>
    <row r="11" spans="1:32" s="13" customFormat="1" ht="30" customHeight="1">
      <c r="A11" s="10"/>
      <c r="B11" s="10"/>
      <c r="C11" s="18"/>
      <c r="D11" s="37" t="s">
        <v>6</v>
      </c>
      <c r="E11" s="35"/>
      <c r="F11" s="36"/>
      <c r="G11" s="35"/>
      <c r="H11" s="25"/>
      <c r="I11" s="31"/>
      <c r="J11" s="35"/>
      <c r="K11" s="14"/>
      <c r="L11" s="68" t="s">
        <v>0</v>
      </c>
      <c r="M11" s="68"/>
      <c r="N11" s="27"/>
      <c r="O11" s="28"/>
      <c r="P11" s="28" t="str">
        <f>VLOOKUP(AA19,$Y$4:$AI$9,11)</f>
        <v>本</v>
      </c>
      <c r="Q11" s="29"/>
      <c r="T11" s="18"/>
      <c r="U11" s="19"/>
      <c r="V11" s="19"/>
      <c r="W11" s="19"/>
      <c r="X11" s="19"/>
      <c r="Y11" s="18"/>
      <c r="Z11" s="19"/>
      <c r="AA11" s="19"/>
      <c r="AB11" s="19"/>
      <c r="AC11" s="19"/>
      <c r="AD11" s="19"/>
      <c r="AE11" s="19"/>
      <c r="AF11" s="33"/>
    </row>
    <row r="12" spans="1:31" s="13" customFormat="1" ht="7.5" customHeight="1">
      <c r="A12" s="10"/>
      <c r="B12" s="10"/>
      <c r="D12" s="12"/>
      <c r="E12" s="11"/>
      <c r="F12" s="11"/>
      <c r="G12" s="11"/>
      <c r="H12" s="2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22"/>
      <c r="U12" s="22"/>
      <c r="V12" s="10"/>
      <c r="Y12" s="18"/>
      <c r="Z12" s="19"/>
      <c r="AA12" s="19"/>
      <c r="AB12" s="19"/>
      <c r="AC12" s="19"/>
      <c r="AD12" s="19"/>
      <c r="AE12" s="33"/>
    </row>
    <row r="13" spans="1:31" s="13" customFormat="1" ht="22.5" customHeight="1">
      <c r="A13" s="30" t="s">
        <v>3</v>
      </c>
      <c r="B13" s="10"/>
      <c r="C13" s="13" t="str">
        <f>CONCATENATE(VLOOKUP(AA20,$Y$4:$AF$11,2),"　",VLOOKUP(AA20,$Y$4:$AF$11,3)," ",VLOOKUP(AA20,$Y$4:$AF$11,4))</f>
        <v>きのう　おりがみで　つるを　4 わ　つくりました。</v>
      </c>
      <c r="D13" s="14"/>
      <c r="F13" s="14"/>
      <c r="H13" s="25"/>
      <c r="I13" s="10"/>
      <c r="K13" s="14"/>
      <c r="L13" s="14"/>
      <c r="M13" s="14"/>
      <c r="N13" s="14"/>
      <c r="O13" s="14"/>
      <c r="P13" s="14"/>
      <c r="Q13" s="14"/>
      <c r="R13" s="14"/>
      <c r="S13" s="12"/>
      <c r="T13" s="22"/>
      <c r="U13" s="22"/>
      <c r="V13" s="10"/>
      <c r="Y13" s="18"/>
      <c r="Z13" s="19"/>
      <c r="AA13" s="19"/>
      <c r="AB13" s="19"/>
      <c r="AC13" s="19"/>
      <c r="AD13" s="19"/>
      <c r="AE13" s="19"/>
    </row>
    <row r="14" spans="1:31" s="13" customFormat="1" ht="22.5" customHeight="1">
      <c r="A14" s="30"/>
      <c r="B14" s="13" t="str">
        <f>CONCATENATE(VLOOKUP(AA20,$Y$4:$AF$11,5),"　",VLOOKUP(AA20,$Y$4:$AF$11,6)," ",VLOOKUP(AA20,$Y$4:$AF$11,7))</f>
        <v>きょうは　きのうより　2 わ　おおく　つくろうと　おもいます。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22.5" customHeight="1">
      <c r="A15" s="10"/>
      <c r="C15" s="13" t="str">
        <f>VLOOKUP(AA20,$Y$4:$AF$11,8)</f>
        <v>きょうは　つるを　なんば　つくれば　よいでしょうか。</v>
      </c>
      <c r="D15" s="12"/>
      <c r="E15" s="11"/>
      <c r="F15" s="11"/>
      <c r="G15" s="11"/>
      <c r="H15" s="2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7.5" customHeight="1">
      <c r="A16" s="10"/>
      <c r="B16" s="10"/>
      <c r="D16" s="14"/>
      <c r="F16" s="14"/>
      <c r="H16" s="25"/>
      <c r="I16" s="10"/>
      <c r="K16" s="14"/>
      <c r="L16" s="14"/>
      <c r="M16" s="14"/>
      <c r="N16" s="14"/>
      <c r="O16" s="14"/>
      <c r="P16" s="14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6.25" customHeight="1">
      <c r="A17" s="10"/>
      <c r="B17" s="10"/>
      <c r="C17" s="76" t="str">
        <f>VLOOKUP(AA20,$Y$4:$AH$9,9)</f>
        <v>きのう</v>
      </c>
      <c r="D17" s="77"/>
      <c r="E17" s="44"/>
      <c r="F17" s="44"/>
      <c r="G17" s="44"/>
      <c r="H17" s="44"/>
      <c r="I17" s="44"/>
      <c r="J17" s="45"/>
      <c r="K17" s="45"/>
      <c r="L17" s="45"/>
      <c r="M17" s="45"/>
      <c r="N17" s="45"/>
      <c r="O17" s="45"/>
      <c r="P17" s="46"/>
      <c r="Q17" s="14"/>
      <c r="R17" s="14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26.25" customHeight="1">
      <c r="A18" s="10"/>
      <c r="B18" s="10"/>
      <c r="C18" s="65" t="str">
        <f>VLOOKUP(AA20,$Y$4:$AH$9,10)</f>
        <v>きょう</v>
      </c>
      <c r="D18" s="66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49"/>
      <c r="P18" s="50"/>
      <c r="Q18" s="14"/>
      <c r="R18" s="14"/>
      <c r="S18" s="12"/>
      <c r="T18" s="22"/>
      <c r="U18" s="22"/>
      <c r="V18" s="10"/>
      <c r="Y18" s="19"/>
      <c r="Z18" s="19"/>
      <c r="AA18" s="33"/>
    </row>
    <row r="19" spans="1:30" s="13" customFormat="1" ht="15" customHeight="1">
      <c r="A19" s="10"/>
      <c r="B19" s="10"/>
      <c r="D19" s="12"/>
      <c r="E19" s="11"/>
      <c r="F19" s="11"/>
      <c r="G19" s="11"/>
      <c r="H19" s="2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22"/>
      <c r="U19" s="22"/>
      <c r="V19" s="10"/>
      <c r="Y19" s="18"/>
      <c r="Z19" s="2">
        <f aca="true" ca="1" t="shared" si="3" ref="Z19:Z24">RAND()</f>
        <v>0.4384454082883863</v>
      </c>
      <c r="AA19" s="2">
        <f aca="true" t="shared" si="4" ref="AA19:AA24">RANK(Z19,$Z$19:$Z$24)</f>
        <v>3</v>
      </c>
      <c r="AB19" s="2"/>
      <c r="AC19" s="2"/>
      <c r="AD19" s="19"/>
    </row>
    <row r="20" spans="1:30" s="13" customFormat="1" ht="30" customHeight="1">
      <c r="A20" s="10"/>
      <c r="B20" s="10"/>
      <c r="C20" s="18"/>
      <c r="D20" s="37" t="s">
        <v>6</v>
      </c>
      <c r="E20" s="35"/>
      <c r="F20" s="36"/>
      <c r="G20" s="35"/>
      <c r="H20" s="25"/>
      <c r="I20" s="31"/>
      <c r="J20" s="35"/>
      <c r="K20" s="14"/>
      <c r="L20" s="68" t="s">
        <v>0</v>
      </c>
      <c r="M20" s="68"/>
      <c r="N20" s="27"/>
      <c r="O20" s="28"/>
      <c r="P20" s="64" t="str">
        <f>VLOOKUP(AA20,$Y$4:$AI$9,11)</f>
        <v>わ</v>
      </c>
      <c r="Q20" s="29"/>
      <c r="T20" s="18"/>
      <c r="U20" s="19"/>
      <c r="V20" s="19"/>
      <c r="W20" s="19"/>
      <c r="X20" s="19"/>
      <c r="Y20" s="18"/>
      <c r="Z20" s="2">
        <f ca="1" t="shared" si="3"/>
        <v>0.08210100182781432</v>
      </c>
      <c r="AA20" s="2">
        <f t="shared" si="4"/>
        <v>6</v>
      </c>
      <c r="AB20" s="2"/>
      <c r="AC20" s="2"/>
      <c r="AD20" s="33"/>
    </row>
    <row r="21" spans="1:30" s="13" customFormat="1" ht="7.5" customHeight="1">
      <c r="A21" s="10"/>
      <c r="B21" s="10"/>
      <c r="D21" s="14"/>
      <c r="F21" s="14"/>
      <c r="H21" s="25"/>
      <c r="I21" s="10"/>
      <c r="K21" s="14"/>
      <c r="L21" s="14"/>
      <c r="M21" s="14"/>
      <c r="N21" s="14"/>
      <c r="O21" s="14"/>
      <c r="P21" s="14"/>
      <c r="Q21" s="14"/>
      <c r="R21" s="14"/>
      <c r="S21" s="12"/>
      <c r="T21" s="22"/>
      <c r="U21" s="22"/>
      <c r="V21" s="10"/>
      <c r="Y21" s="20"/>
      <c r="Z21" s="2">
        <f ca="1" t="shared" si="3"/>
        <v>0.6440770348577808</v>
      </c>
      <c r="AA21" s="2">
        <f t="shared" si="4"/>
        <v>2</v>
      </c>
      <c r="AB21" s="2"/>
      <c r="AC21" s="2"/>
      <c r="AD21" s="2"/>
    </row>
    <row r="22" spans="1:30" s="13" customFormat="1" ht="22.5" customHeight="1">
      <c r="A22" s="30" t="s">
        <v>2</v>
      </c>
      <c r="B22" s="10"/>
      <c r="C22" s="13" t="str">
        <f>CONCATENATE(VLOOKUP(AA21,$Y$4:$AF$11,2),"　",VLOOKUP(AA21,$Y$4:$AF$11,3)," ",VLOOKUP(AA21,$Y$4:$AF$11,4))</f>
        <v>サンドイッチを　7 こ　つくりました。</v>
      </c>
      <c r="D22" s="14"/>
      <c r="F22" s="14"/>
      <c r="H22" s="25"/>
      <c r="I22" s="10"/>
      <c r="K22" s="14"/>
      <c r="L22" s="14"/>
      <c r="M22" s="14"/>
      <c r="N22" s="14"/>
      <c r="O22" s="14"/>
      <c r="P22" s="14"/>
      <c r="Q22" s="14"/>
      <c r="R22" s="14"/>
      <c r="S22" s="12"/>
      <c r="T22" s="22"/>
      <c r="U22" s="22"/>
      <c r="V22" s="10"/>
      <c r="Y22" s="20"/>
      <c r="Z22" s="2">
        <f ca="1" t="shared" si="3"/>
        <v>0.39301176743474164</v>
      </c>
      <c r="AA22" s="2">
        <f t="shared" si="4"/>
        <v>4</v>
      </c>
      <c r="AB22" s="2"/>
      <c r="AC22" s="2"/>
      <c r="AD22" s="2"/>
    </row>
    <row r="23" spans="1:27" s="2" customFormat="1" ht="22.5" customHeight="1">
      <c r="A23" s="30"/>
      <c r="B23" s="13" t="str">
        <f>CONCATENATE(VLOOKUP(AA21,$Y$4:$AF$11,5),"　",VLOOKUP(AA21,$Y$4:$AF$11,6)," ",VLOOKUP(AA21,$Y$4:$AF$11,7))</f>
        <v>おにぎりは　サンドイッチより　4 こ　おおく　つくろうと　おもいます。</v>
      </c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X23" s="13"/>
      <c r="Y23" s="20"/>
      <c r="Z23" s="2">
        <f ca="1" t="shared" si="3"/>
        <v>0.87613756238302</v>
      </c>
      <c r="AA23" s="2">
        <f t="shared" si="4"/>
        <v>1</v>
      </c>
    </row>
    <row r="24" spans="1:32" s="13" customFormat="1" ht="22.5" customHeight="1">
      <c r="A24" s="10"/>
      <c r="C24" s="13" t="str">
        <f>VLOOKUP(AA21,$Y$4:$AF$11,8)</f>
        <v>おにぎりは　なんこ　つくれば　よいでしょうか。</v>
      </c>
      <c r="D24" s="12"/>
      <c r="E24" s="11"/>
      <c r="F24" s="11"/>
      <c r="G24" s="11"/>
      <c r="H24" s="2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22"/>
      <c r="U24" s="22"/>
      <c r="V24" s="10"/>
      <c r="Y24" s="20"/>
      <c r="Z24" s="2">
        <f ca="1" t="shared" si="3"/>
        <v>0.2755845113342177</v>
      </c>
      <c r="AA24" s="2">
        <f t="shared" si="4"/>
        <v>5</v>
      </c>
      <c r="AB24" s="19"/>
      <c r="AC24" s="19"/>
      <c r="AD24" s="19"/>
      <c r="AE24" s="19"/>
      <c r="AF24" s="33"/>
    </row>
    <row r="25" spans="1:32" s="13" customFormat="1" ht="7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19"/>
      <c r="AA25" s="19"/>
      <c r="AB25" s="19"/>
      <c r="AC25" s="19"/>
      <c r="AD25" s="19"/>
      <c r="AE25" s="19"/>
      <c r="AF25" s="33"/>
    </row>
    <row r="26" spans="1:27" s="13" customFormat="1" ht="26.25" customHeight="1">
      <c r="A26" s="10"/>
      <c r="B26" s="10"/>
      <c r="C26" s="80" t="str">
        <f>VLOOKUP(AA21,$Y$4:$AH$9,9)</f>
        <v>サンドイッチ</v>
      </c>
      <c r="D26" s="81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5"/>
      <c r="P26" s="46"/>
      <c r="Q26" s="14"/>
      <c r="R26" s="14"/>
      <c r="S26" s="12"/>
      <c r="T26" s="22"/>
      <c r="U26" s="22"/>
      <c r="V26" s="10"/>
      <c r="X26" s="2"/>
      <c r="Y26" s="18"/>
      <c r="Z26" s="19"/>
      <c r="AA26" s="33"/>
    </row>
    <row r="27" spans="1:27" ht="26.25" customHeight="1">
      <c r="A27" s="10"/>
      <c r="B27" s="10"/>
      <c r="C27" s="65" t="str">
        <f>VLOOKUP(AA21,$Y$4:$AH$9,10)</f>
        <v>おにぎり</v>
      </c>
      <c r="D27" s="66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9"/>
      <c r="P27" s="50"/>
      <c r="Q27" s="14"/>
      <c r="R27" s="14"/>
      <c r="S27" s="12"/>
      <c r="T27" s="22"/>
      <c r="U27" s="22"/>
      <c r="V27" s="10"/>
      <c r="W27" s="13"/>
      <c r="X27" s="13"/>
      <c r="Y27" s="19"/>
      <c r="Z27" s="2"/>
      <c r="AA27" s="2"/>
    </row>
    <row r="28" spans="1:24" ht="15" customHeight="1">
      <c r="A28" s="10"/>
      <c r="B28" s="10"/>
      <c r="C28" s="13"/>
      <c r="D28" s="12"/>
      <c r="E28" s="11"/>
      <c r="F28" s="11"/>
      <c r="G28" s="11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22"/>
      <c r="U28" s="22"/>
      <c r="V28" s="10"/>
      <c r="W28" s="13"/>
      <c r="X28" s="13"/>
    </row>
    <row r="29" spans="1:24" ht="30" customHeight="1">
      <c r="A29" s="10"/>
      <c r="B29" s="10"/>
      <c r="C29" s="18"/>
      <c r="D29" s="37" t="s">
        <v>6</v>
      </c>
      <c r="E29" s="35"/>
      <c r="F29" s="36"/>
      <c r="G29" s="35"/>
      <c r="H29" s="25"/>
      <c r="I29" s="31"/>
      <c r="J29" s="35"/>
      <c r="K29" s="14"/>
      <c r="L29" s="68" t="s">
        <v>0</v>
      </c>
      <c r="M29" s="68"/>
      <c r="N29" s="27"/>
      <c r="O29" s="28"/>
      <c r="P29" s="64" t="str">
        <f>VLOOKUP(AA21,$Y$4:$AI$9,11)</f>
        <v>こ</v>
      </c>
      <c r="Q29" s="29"/>
      <c r="R29" s="13"/>
      <c r="S29" s="13"/>
      <c r="T29" s="18"/>
      <c r="U29" s="19"/>
      <c r="V29" s="19"/>
      <c r="W29" s="19"/>
      <c r="X29" s="19"/>
    </row>
    <row r="30" spans="2:24" ht="45" customHeight="1">
      <c r="B30" s="10"/>
      <c r="C30" s="13"/>
      <c r="D30" s="14"/>
      <c r="E30" s="13"/>
      <c r="F30" s="14"/>
      <c r="G30" s="13"/>
      <c r="H30" s="25"/>
      <c r="I30" s="10"/>
      <c r="J30" s="13"/>
      <c r="K30" s="14"/>
      <c r="L30" s="14"/>
      <c r="M30" s="14"/>
      <c r="N30" s="14"/>
      <c r="O30" s="14"/>
      <c r="P30" s="14"/>
      <c r="Q30" s="14"/>
      <c r="R30" s="36"/>
      <c r="S30" s="25"/>
      <c r="T30" s="22"/>
      <c r="U30" s="22"/>
      <c r="V30" s="31"/>
      <c r="W30" s="41"/>
      <c r="X30" s="2"/>
    </row>
    <row r="31" spans="1:23" ht="18.75" customHeight="1">
      <c r="A31" s="71" t="s">
        <v>0</v>
      </c>
      <c r="B31" s="71"/>
      <c r="C31" s="71"/>
      <c r="D31" s="32"/>
      <c r="E31" s="43">
        <v>1</v>
      </c>
      <c r="F31" s="43">
        <v>2</v>
      </c>
      <c r="G31" s="43">
        <v>3</v>
      </c>
      <c r="H31" s="43">
        <v>4</v>
      </c>
      <c r="I31" s="43">
        <v>5</v>
      </c>
      <c r="J31" s="43">
        <v>6</v>
      </c>
      <c r="K31" s="43">
        <v>7</v>
      </c>
      <c r="L31" s="43">
        <v>8</v>
      </c>
      <c r="M31" s="43">
        <v>9</v>
      </c>
      <c r="N31" s="43">
        <v>10</v>
      </c>
      <c r="O31" s="43">
        <v>11</v>
      </c>
      <c r="P31" s="43">
        <v>12</v>
      </c>
      <c r="Q31" s="32"/>
      <c r="R31" s="21"/>
      <c r="S31" s="21"/>
      <c r="T31" s="21"/>
      <c r="U31" s="21"/>
      <c r="V31" s="39"/>
      <c r="W31" s="39"/>
    </row>
    <row r="32" spans="1:25" ht="18.75" customHeight="1">
      <c r="A32" s="12" t="s">
        <v>1</v>
      </c>
      <c r="B32" s="42"/>
      <c r="C32" s="74" t="str">
        <f>C8</f>
        <v>赤い　花</v>
      </c>
      <c r="D32" s="75"/>
      <c r="E32" s="57" t="str">
        <f>IF(E31&lt;=$Q$32,"〇","")</f>
        <v>〇</v>
      </c>
      <c r="F32" s="57" t="str">
        <f aca="true" t="shared" si="5" ref="F32:P32">IF(F31&lt;=$Q$32,"〇","")</f>
        <v>〇</v>
      </c>
      <c r="G32" s="57" t="str">
        <f t="shared" si="5"/>
        <v>〇</v>
      </c>
      <c r="H32" s="57" t="str">
        <f t="shared" si="5"/>
        <v>〇</v>
      </c>
      <c r="I32" s="57" t="str">
        <f t="shared" si="5"/>
        <v>〇</v>
      </c>
      <c r="J32" s="57" t="str">
        <f t="shared" si="5"/>
        <v>〇</v>
      </c>
      <c r="K32" s="57" t="str">
        <f t="shared" si="5"/>
        <v>〇</v>
      </c>
      <c r="L32" s="57">
        <f t="shared" si="5"/>
      </c>
      <c r="M32" s="57">
        <f t="shared" si="5"/>
      </c>
      <c r="N32" s="57">
        <f t="shared" si="5"/>
      </c>
      <c r="O32" s="57">
        <f t="shared" si="5"/>
      </c>
      <c r="P32" s="58">
        <f t="shared" si="5"/>
      </c>
      <c r="Q32" s="53">
        <f>VLOOKUP(AA19,$Y$4:$AD$9,3)</f>
        <v>7</v>
      </c>
      <c r="R32" s="21"/>
      <c r="S32" s="21"/>
      <c r="T32" s="21"/>
      <c r="U32" s="21"/>
      <c r="V32" s="39"/>
      <c r="W32" s="39"/>
      <c r="Y32"/>
    </row>
    <row r="33" spans="1:25" ht="18.75" customHeight="1">
      <c r="A33" s="12"/>
      <c r="B33" s="42"/>
      <c r="C33" s="72" t="str">
        <f>C9</f>
        <v>白い　花</v>
      </c>
      <c r="D33" s="73"/>
      <c r="E33" s="59" t="str">
        <f>IF(E31&lt;=$Q$33,"〇","")</f>
        <v>〇</v>
      </c>
      <c r="F33" s="59" t="str">
        <f aca="true" t="shared" si="6" ref="F33:P33">IF(F31&lt;=$Q$33,"〇","")</f>
        <v>〇</v>
      </c>
      <c r="G33" s="59" t="str">
        <f t="shared" si="6"/>
        <v>〇</v>
      </c>
      <c r="H33" s="59" t="str">
        <f t="shared" si="6"/>
        <v>〇</v>
      </c>
      <c r="I33" s="59" t="str">
        <f t="shared" si="6"/>
        <v>〇</v>
      </c>
      <c r="J33" s="59" t="str">
        <f t="shared" si="6"/>
        <v>〇</v>
      </c>
      <c r="K33" s="59" t="str">
        <f t="shared" si="6"/>
        <v>〇</v>
      </c>
      <c r="L33" s="59" t="str">
        <f t="shared" si="6"/>
        <v>〇</v>
      </c>
      <c r="M33" s="59" t="str">
        <f t="shared" si="6"/>
        <v>〇</v>
      </c>
      <c r="N33" s="59" t="str">
        <f t="shared" si="6"/>
        <v>〇</v>
      </c>
      <c r="O33" s="59">
        <f t="shared" si="6"/>
      </c>
      <c r="P33" s="60">
        <f t="shared" si="6"/>
      </c>
      <c r="Q33" s="53">
        <f>VLOOKUP(AA19,$Y$4:$AD$9,6)+VLOOKUP(AA19,$Y$4:$AD$9,3)</f>
        <v>10</v>
      </c>
      <c r="R33" s="21"/>
      <c r="S33" s="21"/>
      <c r="T33" s="21"/>
      <c r="U33" s="21"/>
      <c r="V33" s="39"/>
      <c r="W33" s="39"/>
      <c r="Y33"/>
    </row>
    <row r="34" spans="1:25" ht="18.75" customHeight="1">
      <c r="A34" s="12"/>
      <c r="C34" s="18"/>
      <c r="D34" s="37" t="s">
        <v>6</v>
      </c>
      <c r="E34" s="38">
        <f>Q32</f>
        <v>7</v>
      </c>
      <c r="F34" s="63" t="s">
        <v>54</v>
      </c>
      <c r="G34" s="38">
        <f>VLOOKUP(AA19,$Y$4:$AD$9,6)</f>
        <v>3</v>
      </c>
      <c r="H34" s="38" t="s">
        <v>7</v>
      </c>
      <c r="I34" s="38">
        <f>E34+G34</f>
        <v>10</v>
      </c>
      <c r="J34" s="38"/>
      <c r="K34" s="38"/>
      <c r="L34" s="35"/>
      <c r="M34" s="67" t="s">
        <v>0</v>
      </c>
      <c r="N34" s="67"/>
      <c r="O34" s="40">
        <f>I34</f>
        <v>10</v>
      </c>
      <c r="P34" s="34" t="str">
        <f>P11</f>
        <v>本</v>
      </c>
      <c r="Q34" s="54"/>
      <c r="R34"/>
      <c r="S34"/>
      <c r="T34" s="20"/>
      <c r="U34"/>
      <c r="Y34"/>
    </row>
    <row r="35" spans="1:25" ht="18.75" customHeight="1">
      <c r="A35" s="12" t="s">
        <v>3</v>
      </c>
      <c r="C35" s="74" t="str">
        <f>C17</f>
        <v>きのう</v>
      </c>
      <c r="D35" s="75"/>
      <c r="E35" s="57" t="str">
        <f>IF(E31&lt;=$Q$35,"〇","")</f>
        <v>〇</v>
      </c>
      <c r="F35" s="57" t="str">
        <f aca="true" t="shared" si="7" ref="F35:P35">IF(F31&lt;=$Q$35,"〇","")</f>
        <v>〇</v>
      </c>
      <c r="G35" s="57" t="str">
        <f t="shared" si="7"/>
        <v>〇</v>
      </c>
      <c r="H35" s="57" t="str">
        <f t="shared" si="7"/>
        <v>〇</v>
      </c>
      <c r="I35" s="57">
        <f t="shared" si="7"/>
      </c>
      <c r="J35" s="57">
        <f t="shared" si="7"/>
      </c>
      <c r="K35" s="57">
        <f t="shared" si="7"/>
      </c>
      <c r="L35" s="57">
        <f t="shared" si="7"/>
      </c>
      <c r="M35" s="57">
        <f t="shared" si="7"/>
      </c>
      <c r="N35" s="57">
        <f t="shared" si="7"/>
      </c>
      <c r="O35" s="57">
        <f t="shared" si="7"/>
      </c>
      <c r="P35" s="57">
        <f t="shared" si="7"/>
      </c>
      <c r="Q35" s="53">
        <f>VLOOKUP(AA20,$Y$4:$AD$9,3)</f>
        <v>4</v>
      </c>
      <c r="R35"/>
      <c r="S35"/>
      <c r="T35" s="20"/>
      <c r="U35"/>
      <c r="Y35"/>
    </row>
    <row r="36" spans="1:25" ht="18.75" customHeight="1">
      <c r="A36" s="12"/>
      <c r="C36" s="72" t="str">
        <f>C18</f>
        <v>きょう</v>
      </c>
      <c r="D36" s="73"/>
      <c r="E36" s="59" t="str">
        <f>IF(E31&lt;=$Q$36,"〇","")</f>
        <v>〇</v>
      </c>
      <c r="F36" s="59" t="str">
        <f aca="true" t="shared" si="8" ref="F36:P36">IF(F31&lt;=$Q$36,"〇","")</f>
        <v>〇</v>
      </c>
      <c r="G36" s="59" t="str">
        <f t="shared" si="8"/>
        <v>〇</v>
      </c>
      <c r="H36" s="59" t="str">
        <f t="shared" si="8"/>
        <v>〇</v>
      </c>
      <c r="I36" s="59" t="str">
        <f t="shared" si="8"/>
        <v>〇</v>
      </c>
      <c r="J36" s="59" t="str">
        <f t="shared" si="8"/>
        <v>〇</v>
      </c>
      <c r="K36" s="59">
        <f t="shared" si="8"/>
      </c>
      <c r="L36" s="59">
        <f t="shared" si="8"/>
      </c>
      <c r="M36" s="59">
        <f t="shared" si="8"/>
      </c>
      <c r="N36" s="59">
        <f t="shared" si="8"/>
      </c>
      <c r="O36" s="59">
        <f t="shared" si="8"/>
      </c>
      <c r="P36" s="59">
        <f t="shared" si="8"/>
      </c>
      <c r="Q36" s="53">
        <f>VLOOKUP(AA20,$Y$4:$AD$9,6)+VLOOKUP(AA20,$Y$4:$AD$9,3)</f>
        <v>6</v>
      </c>
      <c r="R36"/>
      <c r="S36"/>
      <c r="T36" s="20"/>
      <c r="U36"/>
      <c r="Y36"/>
    </row>
    <row r="37" spans="1:25" ht="18.75" customHeight="1">
      <c r="A37" s="12"/>
      <c r="C37" s="18"/>
      <c r="D37" s="37" t="s">
        <v>6</v>
      </c>
      <c r="E37" s="38">
        <f>Q35</f>
        <v>4</v>
      </c>
      <c r="F37" s="63" t="s">
        <v>54</v>
      </c>
      <c r="G37" s="38">
        <f>VLOOKUP(AA20,$Y$4:$AD$9,6)</f>
        <v>2</v>
      </c>
      <c r="H37" s="38" t="s">
        <v>7</v>
      </c>
      <c r="I37" s="38">
        <f>E37+G37</f>
        <v>6</v>
      </c>
      <c r="J37" s="38"/>
      <c r="K37" s="38"/>
      <c r="L37" s="35"/>
      <c r="M37" s="67" t="s">
        <v>0</v>
      </c>
      <c r="N37" s="67"/>
      <c r="O37" s="40">
        <f>I37</f>
        <v>6</v>
      </c>
      <c r="P37" s="34" t="str">
        <f>P20</f>
        <v>わ</v>
      </c>
      <c r="Q37" s="54"/>
      <c r="R37"/>
      <c r="S37"/>
      <c r="T37" s="20"/>
      <c r="U37"/>
      <c r="Y37"/>
    </row>
    <row r="38" spans="1:25" ht="18.75" customHeight="1">
      <c r="A38" s="12" t="s">
        <v>2</v>
      </c>
      <c r="C38" s="74" t="str">
        <f>C26</f>
        <v>サンドイッチ</v>
      </c>
      <c r="D38" s="75"/>
      <c r="E38" s="57" t="str">
        <f>IF(E31&lt;=$Q$38,"〇","")</f>
        <v>〇</v>
      </c>
      <c r="F38" s="57" t="str">
        <f aca="true" t="shared" si="9" ref="F38:P38">IF(F31&lt;=$Q$38,"〇","")</f>
        <v>〇</v>
      </c>
      <c r="G38" s="57" t="str">
        <f t="shared" si="9"/>
        <v>〇</v>
      </c>
      <c r="H38" s="57" t="str">
        <f t="shared" si="9"/>
        <v>〇</v>
      </c>
      <c r="I38" s="57" t="str">
        <f t="shared" si="9"/>
        <v>〇</v>
      </c>
      <c r="J38" s="57" t="str">
        <f t="shared" si="9"/>
        <v>〇</v>
      </c>
      <c r="K38" s="57" t="str">
        <f t="shared" si="9"/>
        <v>〇</v>
      </c>
      <c r="L38" s="57">
        <f t="shared" si="9"/>
      </c>
      <c r="M38" s="57">
        <f t="shared" si="9"/>
      </c>
      <c r="N38" s="57">
        <f t="shared" si="9"/>
      </c>
      <c r="O38" s="57">
        <f t="shared" si="9"/>
      </c>
      <c r="P38" s="57">
        <f t="shared" si="9"/>
      </c>
      <c r="Q38" s="53">
        <f>VLOOKUP(AA21,$Y$4:$AD$9,3)</f>
        <v>7</v>
      </c>
      <c r="R38"/>
      <c r="S38"/>
      <c r="T38" s="20"/>
      <c r="U38"/>
      <c r="Y38"/>
    </row>
    <row r="39" spans="1:21" ht="21">
      <c r="A39" s="12"/>
      <c r="C39" s="72" t="str">
        <f>C27</f>
        <v>おにぎり</v>
      </c>
      <c r="D39" s="73"/>
      <c r="E39" s="59" t="str">
        <f>IF(E31&lt;=$Q$39,"〇","")</f>
        <v>〇</v>
      </c>
      <c r="F39" s="59" t="str">
        <f aca="true" t="shared" si="10" ref="F39:P39">IF(F31&lt;=$Q$39,"〇","")</f>
        <v>〇</v>
      </c>
      <c r="G39" s="59" t="str">
        <f t="shared" si="10"/>
        <v>〇</v>
      </c>
      <c r="H39" s="59" t="str">
        <f t="shared" si="10"/>
        <v>〇</v>
      </c>
      <c r="I39" s="59" t="str">
        <f t="shared" si="10"/>
        <v>〇</v>
      </c>
      <c r="J39" s="59" t="str">
        <f t="shared" si="10"/>
        <v>〇</v>
      </c>
      <c r="K39" s="59" t="str">
        <f t="shared" si="10"/>
        <v>〇</v>
      </c>
      <c r="L39" s="59" t="str">
        <f t="shared" si="10"/>
        <v>〇</v>
      </c>
      <c r="M39" s="59" t="str">
        <f t="shared" si="10"/>
        <v>〇</v>
      </c>
      <c r="N39" s="59" t="str">
        <f t="shared" si="10"/>
        <v>〇</v>
      </c>
      <c r="O39" s="59" t="str">
        <f t="shared" si="10"/>
        <v>〇</v>
      </c>
      <c r="P39" s="59">
        <f t="shared" si="10"/>
      </c>
      <c r="Q39" s="53">
        <f>VLOOKUP(AA21,$Y$4:$AD$9,6)+VLOOKUP(AA21,$Y$4:$AD$9,3)</f>
        <v>11</v>
      </c>
      <c r="R39"/>
      <c r="S39"/>
      <c r="T39" s="20"/>
      <c r="U39"/>
    </row>
    <row r="40" spans="3:21" ht="18.75">
      <c r="C40" s="18"/>
      <c r="D40" s="37" t="s">
        <v>6</v>
      </c>
      <c r="E40" s="38">
        <f>Q38</f>
        <v>7</v>
      </c>
      <c r="F40" s="63" t="s">
        <v>54</v>
      </c>
      <c r="G40" s="38">
        <f>VLOOKUP(AA21,$Y$4:$AD$9,6)</f>
        <v>4</v>
      </c>
      <c r="H40" s="38" t="s">
        <v>7</v>
      </c>
      <c r="I40" s="38">
        <f>E40+G40</f>
        <v>11</v>
      </c>
      <c r="J40" s="38"/>
      <c r="K40" s="38"/>
      <c r="L40" s="35"/>
      <c r="M40" s="67" t="s">
        <v>0</v>
      </c>
      <c r="N40" s="67"/>
      <c r="O40" s="40">
        <f>I40</f>
        <v>11</v>
      </c>
      <c r="P40" s="34" t="str">
        <f>P29</f>
        <v>こ</v>
      </c>
      <c r="Q40" s="39"/>
      <c r="R40"/>
      <c r="S40"/>
      <c r="T40" s="20"/>
      <c r="U40"/>
    </row>
  </sheetData>
  <sheetProtection/>
  <mergeCells count="21">
    <mergeCell ref="L11:M11"/>
    <mergeCell ref="C35:D35"/>
    <mergeCell ref="C36:D36"/>
    <mergeCell ref="C38:D38"/>
    <mergeCell ref="C39:D39"/>
    <mergeCell ref="C32:D32"/>
    <mergeCell ref="C8:D8"/>
    <mergeCell ref="C9:D9"/>
    <mergeCell ref="C17:D17"/>
    <mergeCell ref="C18:D18"/>
    <mergeCell ref="C26:D26"/>
    <mergeCell ref="C27:D27"/>
    <mergeCell ref="M40:N40"/>
    <mergeCell ref="L20:M20"/>
    <mergeCell ref="L29:M29"/>
    <mergeCell ref="N1:R1"/>
    <mergeCell ref="C2:F2"/>
    <mergeCell ref="M37:N37"/>
    <mergeCell ref="A31:C31"/>
    <mergeCell ref="M34:N34"/>
    <mergeCell ref="C33:D33"/>
  </mergeCells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2021-02-14T12:17:55Z</cp:lastPrinted>
  <dcterms:created xsi:type="dcterms:W3CDTF">1999-05-08T10:31:43Z</dcterms:created>
  <dcterms:modified xsi:type="dcterms:W3CDTF">2021-02-14T12:31:05Z</dcterms:modified>
  <cp:category/>
  <cp:version/>
  <cp:contentType/>
  <cp:contentStatus/>
</cp:coreProperties>
</file>